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570" windowHeight="4830" tabRatio="797" activeTab="0"/>
  </bookViews>
  <sheets>
    <sheet name="资产负债表" sheetId="1" r:id="rId1"/>
    <sheet name="收入支出表" sheetId="2" r:id="rId2"/>
    <sheet name="支出明细表" sheetId="3" r:id="rId3"/>
    <sheet name="财政专户表" sheetId="4" r:id="rId4"/>
    <sheet name="人员统计表" sheetId="5" r:id="rId5"/>
    <sheet name="其他应收款" sheetId="6" r:id="rId6"/>
    <sheet name="收支明细表" sheetId="7" r:id="rId7"/>
    <sheet name="其他应付款" sheetId="8" r:id="rId8"/>
  </sheets>
  <externalReferences>
    <externalReference r:id="rId11"/>
  </externalReferences>
  <definedNames>
    <definedName name="_xlnm.Print_Area" localSheetId="4">'人员统计表'!$B$1:$H$31</definedName>
    <definedName name="_xlnm.Print_Area" localSheetId="1">'收入支出表'!$C:$D</definedName>
    <definedName name="_xlnm.Print_Titles" localSheetId="4">'人员统计表'!$A:$B</definedName>
    <definedName name="_xlnm.Print_Titles" localSheetId="1">'收入支出表'!$A:$B,'收入支出表'!$1:$2</definedName>
    <definedName name="_xlnm.Print_Titles" localSheetId="2">'支出明细表'!$1:$5</definedName>
  </definedNames>
  <calcPr fullCalcOnLoad="1"/>
</workbook>
</file>

<file path=xl/sharedStrings.xml><?xml version="1.0" encoding="utf-8"?>
<sst xmlns="http://schemas.openxmlformats.org/spreadsheetml/2006/main" count="632" uniqueCount="358">
  <si>
    <t>单位：元</t>
  </si>
  <si>
    <t>其中：</t>
  </si>
  <si>
    <t>款</t>
  </si>
  <si>
    <t>编制机关</t>
  </si>
  <si>
    <t>财务主管</t>
  </si>
  <si>
    <t>制表</t>
  </si>
  <si>
    <t>本月收入</t>
  </si>
  <si>
    <t>累计收入</t>
  </si>
  <si>
    <t/>
  </si>
  <si>
    <t>行政机关事业费</t>
  </si>
  <si>
    <t>应交财政专户收入明细表</t>
  </si>
  <si>
    <t>本月止财政累计拨款</t>
  </si>
  <si>
    <t>合           计</t>
  </si>
  <si>
    <t>首       长</t>
  </si>
  <si>
    <t>人       员</t>
  </si>
  <si>
    <t>名        称</t>
  </si>
  <si>
    <t xml:space="preserve">内    容 </t>
  </si>
  <si>
    <t>上年结余</t>
  </si>
  <si>
    <t>其中:</t>
  </si>
  <si>
    <t>卫生管理费</t>
  </si>
  <si>
    <t>幼托管理费</t>
  </si>
  <si>
    <t>停车管理费</t>
  </si>
  <si>
    <t>综治费</t>
  </si>
  <si>
    <t>编制单位：宁波市江东区东柳街道华光城社区居委会</t>
  </si>
  <si>
    <t>编制单位：宁波市江东区东柳街道华光城社区居委会</t>
  </si>
  <si>
    <t>预算科目</t>
  </si>
  <si>
    <t>总        计</t>
  </si>
  <si>
    <t xml:space="preserve">     1612款     行政事业</t>
  </si>
  <si>
    <t xml:space="preserve">       项目</t>
  </si>
  <si>
    <t>上月末</t>
  </si>
  <si>
    <t>本月末</t>
  </si>
  <si>
    <t>累计人次数</t>
  </si>
  <si>
    <t>一.居委会只数</t>
  </si>
  <si>
    <t>二.居委会人员数</t>
  </si>
  <si>
    <t>1.招聘人员</t>
  </si>
  <si>
    <t>2.退休人员</t>
  </si>
  <si>
    <t>3.企业人员</t>
  </si>
  <si>
    <t>4.下岗人员</t>
  </si>
  <si>
    <t xml:space="preserve">5.临时工工资 </t>
  </si>
  <si>
    <t>行政事业单位人员统计表（月报）</t>
  </si>
  <si>
    <t>支 出 明 细 表</t>
  </si>
  <si>
    <t xml:space="preserve"> (事业)收入支出表</t>
  </si>
  <si>
    <t>预算往来款明细表</t>
  </si>
  <si>
    <t>编制单位：宁波市江东区东柳街道华光城社区居委会</t>
  </si>
  <si>
    <t>一、上年结余</t>
  </si>
  <si>
    <t>二、收入合计</t>
  </si>
  <si>
    <t xml:space="preserve"> </t>
  </si>
  <si>
    <t>编制机关</t>
  </si>
  <si>
    <t>财务主管</t>
  </si>
  <si>
    <t>制表</t>
  </si>
  <si>
    <t>行政机关事业费</t>
  </si>
  <si>
    <t>工会经费</t>
  </si>
  <si>
    <t>水电费</t>
  </si>
  <si>
    <t>创建费</t>
  </si>
  <si>
    <t>第 1 页</t>
  </si>
  <si>
    <t>科目编号</t>
  </si>
  <si>
    <t>科目名称和主要内容</t>
  </si>
  <si>
    <t>发生日期</t>
  </si>
  <si>
    <t>不能清理的原因</t>
  </si>
  <si>
    <t>期末余额</t>
  </si>
  <si>
    <t>其他应付款</t>
  </si>
  <si>
    <t>图书馆经费</t>
  </si>
  <si>
    <t>社会工作示范基地建设经费</t>
  </si>
  <si>
    <t>理事会基金</t>
  </si>
  <si>
    <t>IOS认证费</t>
  </si>
  <si>
    <t>党组织经费</t>
  </si>
  <si>
    <t>人大代表换届选举工作经费</t>
  </si>
  <si>
    <t>四点钟学校经费</t>
  </si>
  <si>
    <t>城管网格化经费</t>
  </si>
  <si>
    <t>未成年人思想道德建设先进集体</t>
  </si>
  <si>
    <t>防灾减灾示范社区经费</t>
  </si>
  <si>
    <t>公益项目经费</t>
  </si>
  <si>
    <t>亚健康俱乐部经费</t>
  </si>
  <si>
    <t>居家养老经费</t>
  </si>
  <si>
    <t>体育现代化创建工作经费</t>
  </si>
  <si>
    <t>科普经费</t>
  </si>
  <si>
    <t>台风救助资金</t>
  </si>
  <si>
    <t>免费孕前估生检测经费</t>
  </si>
  <si>
    <t>挂牌调整经费</t>
  </si>
  <si>
    <t>乐活学堂补助经费</t>
  </si>
  <si>
    <t>慈善经费</t>
  </si>
  <si>
    <t>妇联</t>
  </si>
  <si>
    <t>妇女工作创新奖</t>
  </si>
  <si>
    <t>城管科</t>
  </si>
  <si>
    <t>再生资源站经费</t>
  </si>
  <si>
    <t>社会事务科</t>
  </si>
  <si>
    <t>综合减灾示范社区创建经费</t>
  </si>
  <si>
    <t>规范化基层老年协会建设补助经费</t>
  </si>
  <si>
    <t>经济科</t>
  </si>
  <si>
    <t>经济普查工作经费</t>
  </si>
  <si>
    <t>垃圾分类工作经费</t>
  </si>
  <si>
    <t>督导员</t>
  </si>
  <si>
    <t>宣传活动</t>
  </si>
  <si>
    <t>培训</t>
  </si>
  <si>
    <t>评优奖励</t>
  </si>
  <si>
    <t>基于成果奖励</t>
  </si>
  <si>
    <t>专项补助经费</t>
  </si>
  <si>
    <t>其他应收款</t>
  </si>
  <si>
    <t>备用金</t>
  </si>
  <si>
    <t>装修费</t>
  </si>
  <si>
    <t>单位：元(列至角分)</t>
  </si>
  <si>
    <t xml:space="preserve">                                  预算科目</t>
  </si>
  <si>
    <t>总    计</t>
  </si>
  <si>
    <t>1612款</t>
  </si>
  <si>
    <t xml:space="preserve">   项    目</t>
  </si>
  <si>
    <t xml:space="preserve">       专项结余 </t>
  </si>
  <si>
    <t xml:space="preserve">        经营亏损</t>
  </si>
  <si>
    <t xml:space="preserve">      1、财政补助收入</t>
  </si>
  <si>
    <t xml:space="preserve">           其中：专项资金收入</t>
  </si>
  <si>
    <t xml:space="preserve">      2、上级补助收入</t>
  </si>
  <si>
    <t xml:space="preserve">      3、事业收入</t>
  </si>
  <si>
    <t xml:space="preserve">           其中：预算外资金收入</t>
  </si>
  <si>
    <t xml:space="preserve">      4、经营收入</t>
  </si>
  <si>
    <t xml:space="preserve">      5、附属单位上缴收入</t>
  </si>
  <si>
    <t xml:space="preserve">      6、其他收入</t>
  </si>
  <si>
    <t>三、支出合计</t>
  </si>
  <si>
    <t xml:space="preserve">      1、事业支出</t>
  </si>
  <si>
    <t xml:space="preserve">           其中：专项资金支出</t>
  </si>
  <si>
    <t xml:space="preserve">      2、经营支出</t>
  </si>
  <si>
    <t xml:space="preserve">      3、对附属单位补助支出</t>
  </si>
  <si>
    <t xml:space="preserve">      4、上缴上级支出</t>
  </si>
  <si>
    <t xml:space="preserve">      5、结转自筹基建</t>
  </si>
  <si>
    <t xml:space="preserve">      6、拨出经费</t>
  </si>
  <si>
    <t>四、收支结余</t>
  </si>
  <si>
    <t xml:space="preserve">      1、事业结余</t>
  </si>
  <si>
    <t xml:space="preserve">      2、经营收支结余</t>
  </si>
  <si>
    <t>五、用上年事业基金弥补收支差额</t>
  </si>
  <si>
    <t>六、结余分配</t>
  </si>
  <si>
    <t xml:space="preserve">       1、交纳所得税</t>
  </si>
  <si>
    <t xml:space="preserve">       2、提取职工福利基金</t>
  </si>
  <si>
    <t xml:space="preserve">       3、转入事业基金</t>
  </si>
  <si>
    <t xml:space="preserve">       4、提取其他基金</t>
  </si>
  <si>
    <t>七、年末结余</t>
  </si>
  <si>
    <t xml:space="preserve">       1、专项资金结存</t>
  </si>
  <si>
    <t xml:space="preserve">       2、经营亏损</t>
  </si>
  <si>
    <t>首    长</t>
  </si>
  <si>
    <t>人    员</t>
  </si>
  <si>
    <t>（事业）资产负债表</t>
  </si>
  <si>
    <t>28日</t>
  </si>
  <si>
    <t>单位：  元</t>
  </si>
  <si>
    <t>资 产 部 类</t>
  </si>
  <si>
    <t>年 初 数</t>
  </si>
  <si>
    <t>期 末 数</t>
  </si>
  <si>
    <t>负 债 部 类</t>
  </si>
  <si>
    <t>一、资产类</t>
  </si>
  <si>
    <t>二、负债类</t>
  </si>
  <si>
    <t xml:space="preserve">   借入款项</t>
  </si>
  <si>
    <t xml:space="preserve">   现金</t>
  </si>
  <si>
    <t xml:space="preserve">   应付票据</t>
  </si>
  <si>
    <t xml:space="preserve">   银行存款</t>
  </si>
  <si>
    <t xml:space="preserve">   应付帐款</t>
  </si>
  <si>
    <t xml:space="preserve">   应收票据</t>
  </si>
  <si>
    <t xml:space="preserve">   预收帐款</t>
  </si>
  <si>
    <t xml:space="preserve">   应收帐款</t>
  </si>
  <si>
    <t xml:space="preserve">   其他应付款</t>
  </si>
  <si>
    <t xml:space="preserve">   预付帐款</t>
  </si>
  <si>
    <t xml:space="preserve">  应缴预算款</t>
  </si>
  <si>
    <t xml:space="preserve">   其他应收款</t>
  </si>
  <si>
    <t xml:space="preserve"> 应缴财政专户款</t>
  </si>
  <si>
    <t xml:space="preserve">   材  料</t>
  </si>
  <si>
    <t xml:space="preserve">  应交税金</t>
  </si>
  <si>
    <t xml:space="preserve">   产成品</t>
  </si>
  <si>
    <t xml:space="preserve">      负债合计：</t>
  </si>
  <si>
    <t xml:space="preserve">   对外投资</t>
  </si>
  <si>
    <t xml:space="preserve">   固定资产</t>
  </si>
  <si>
    <t>二、净资产类</t>
  </si>
  <si>
    <t xml:space="preserve">   无形资产</t>
  </si>
  <si>
    <t xml:space="preserve">   事业基金</t>
  </si>
  <si>
    <t>资产合计：</t>
  </si>
  <si>
    <t xml:space="preserve">  其中：一般基金</t>
  </si>
  <si>
    <t xml:space="preserve">       投资基金</t>
  </si>
  <si>
    <t xml:space="preserve">   固定资金</t>
  </si>
  <si>
    <t xml:space="preserve">   专用基金</t>
  </si>
  <si>
    <t xml:space="preserve">   事业结余</t>
  </si>
  <si>
    <t>五、支出类</t>
  </si>
  <si>
    <t xml:space="preserve">   经营结余</t>
  </si>
  <si>
    <t xml:space="preserve">   拔出经费</t>
  </si>
  <si>
    <t>净资产合计：</t>
  </si>
  <si>
    <t xml:space="preserve">   拨出专款</t>
  </si>
  <si>
    <t xml:space="preserve">  </t>
  </si>
  <si>
    <t xml:space="preserve">   专款支出</t>
  </si>
  <si>
    <t>四、收入类</t>
  </si>
  <si>
    <t xml:space="preserve">   事业支出</t>
  </si>
  <si>
    <t xml:space="preserve">   财政补助收入</t>
  </si>
  <si>
    <t xml:space="preserve">   经营支出</t>
  </si>
  <si>
    <t xml:space="preserve">   上级补助收入</t>
  </si>
  <si>
    <t xml:space="preserve">   成本费用</t>
  </si>
  <si>
    <t xml:space="preserve">   拔入专款</t>
  </si>
  <si>
    <t xml:space="preserve">   销售现金</t>
  </si>
  <si>
    <t xml:space="preserve">   事业收入 </t>
  </si>
  <si>
    <t>上缴上级支出</t>
  </si>
  <si>
    <t xml:space="preserve">   经营收入</t>
  </si>
  <si>
    <t>对所属单位补助</t>
  </si>
  <si>
    <t xml:space="preserve">   附属单位缴款</t>
  </si>
  <si>
    <t>结转自筹基建</t>
  </si>
  <si>
    <t xml:space="preserve">   其他收入</t>
  </si>
  <si>
    <t xml:space="preserve"> 支出合计：</t>
  </si>
  <si>
    <t xml:space="preserve"> 收入合计：</t>
  </si>
  <si>
    <t xml:space="preserve">  资产部类总计</t>
  </si>
  <si>
    <t>负债部类总计</t>
  </si>
  <si>
    <t xml:space="preserve">   编制机关</t>
  </si>
  <si>
    <t xml:space="preserve">   首    长</t>
  </si>
  <si>
    <t>预  算  科  目</t>
  </si>
  <si>
    <t>全年预算数</t>
  </si>
  <si>
    <t>本月支出数</t>
  </si>
  <si>
    <t>累计支出数</t>
  </si>
  <si>
    <t>款</t>
  </si>
  <si>
    <t>项</t>
  </si>
  <si>
    <t>目</t>
  </si>
  <si>
    <t>节</t>
  </si>
  <si>
    <t>名  称</t>
  </si>
  <si>
    <t>1612</t>
  </si>
  <si>
    <t>事业支出合计</t>
  </si>
  <si>
    <t>行政机关事业费</t>
  </si>
  <si>
    <t>其他事业费</t>
  </si>
  <si>
    <t>01</t>
  </si>
  <si>
    <t>基本工资</t>
  </si>
  <si>
    <t>等级工资</t>
  </si>
  <si>
    <t>02</t>
  </si>
  <si>
    <t>岗位工资</t>
  </si>
  <si>
    <t>03</t>
  </si>
  <si>
    <t>补（津）贴</t>
  </si>
  <si>
    <t>04</t>
  </si>
  <si>
    <t>企业人员</t>
  </si>
  <si>
    <t>05</t>
  </si>
  <si>
    <t>临时工工资</t>
  </si>
  <si>
    <t>02</t>
  </si>
  <si>
    <t>补助工资</t>
  </si>
  <si>
    <t>01</t>
  </si>
  <si>
    <t>加班工资</t>
  </si>
  <si>
    <t>03</t>
  </si>
  <si>
    <t>其他工资</t>
  </si>
  <si>
    <t>奖金</t>
  </si>
  <si>
    <t>04</t>
  </si>
  <si>
    <t>职工福利费</t>
  </si>
  <si>
    <t>福利费</t>
  </si>
  <si>
    <t>10</t>
  </si>
  <si>
    <t>冷饮费</t>
  </si>
  <si>
    <t>20</t>
  </si>
  <si>
    <t>其他</t>
  </si>
  <si>
    <t>22</t>
  </si>
  <si>
    <t>通讯费</t>
  </si>
  <si>
    <t>23</t>
  </si>
  <si>
    <t>工会经费</t>
  </si>
  <si>
    <t>社会保障费</t>
  </si>
  <si>
    <t>养老统筹费</t>
  </si>
  <si>
    <t>公积金</t>
  </si>
  <si>
    <t>医疗保险费</t>
  </si>
  <si>
    <t>职工失业保险基金</t>
  </si>
  <si>
    <t>职教基金</t>
  </si>
  <si>
    <t xml:space="preserve"> </t>
  </si>
  <si>
    <t>06</t>
  </si>
  <si>
    <t>生育基金</t>
  </si>
  <si>
    <t>07</t>
  </si>
  <si>
    <t>工伤基金</t>
  </si>
  <si>
    <t>公务费</t>
  </si>
  <si>
    <t>办公费</t>
  </si>
  <si>
    <t>邮电费</t>
  </si>
  <si>
    <t>水电费</t>
  </si>
  <si>
    <t>差旅费</t>
  </si>
  <si>
    <t>会议费</t>
  </si>
  <si>
    <t>招待费</t>
  </si>
  <si>
    <t>培训费</t>
  </si>
  <si>
    <t>08</t>
  </si>
  <si>
    <t>报刊费</t>
  </si>
  <si>
    <t>09</t>
  </si>
  <si>
    <t>设备购置费</t>
  </si>
  <si>
    <t>一般设备购置费</t>
  </si>
  <si>
    <t>修缮费</t>
  </si>
  <si>
    <t>房屋维修费</t>
  </si>
  <si>
    <t>房屋租赁费</t>
  </si>
  <si>
    <t>零星土建费</t>
  </si>
  <si>
    <t>业务费</t>
  </si>
  <si>
    <t>各项活动费</t>
  </si>
  <si>
    <t>保洁员工资</t>
  </si>
  <si>
    <t>保安员工资</t>
  </si>
  <si>
    <t>精神文明经费</t>
  </si>
  <si>
    <t>创建经费</t>
  </si>
  <si>
    <t>墙门经费</t>
  </si>
  <si>
    <t>12</t>
  </si>
  <si>
    <t>绿化费</t>
  </si>
  <si>
    <t>11</t>
  </si>
  <si>
    <t>业务招待费</t>
  </si>
  <si>
    <t>其他费用</t>
  </si>
  <si>
    <t>勤杂工工资</t>
  </si>
  <si>
    <t>创建费</t>
  </si>
  <si>
    <t>社保经费支出</t>
  </si>
  <si>
    <t>大型活动</t>
  </si>
  <si>
    <t>日常学习、文体活动</t>
  </si>
  <si>
    <t>人事档案管理</t>
  </si>
  <si>
    <t>重病住院、死亡慰问</t>
  </si>
  <si>
    <t>自管小组经费</t>
  </si>
  <si>
    <t>质保证</t>
  </si>
  <si>
    <t>文化、教育、科普</t>
  </si>
  <si>
    <t>社区教育经费</t>
  </si>
  <si>
    <t>3、事业收入</t>
  </si>
  <si>
    <t>4、退休人员专项服务经费</t>
  </si>
  <si>
    <t>老干部经费</t>
  </si>
  <si>
    <t>收支明细表</t>
  </si>
  <si>
    <t>编制单位：宁波市江东区东柳街道华光城社区居委会</t>
  </si>
  <si>
    <t>收  入  明  细</t>
  </si>
  <si>
    <t>支  出  明  细</t>
  </si>
  <si>
    <t>项目</t>
  </si>
  <si>
    <t>本月数</t>
  </si>
  <si>
    <t>累计数</t>
  </si>
  <si>
    <t>科目名称</t>
  </si>
  <si>
    <t>一、上年结余</t>
  </si>
  <si>
    <t>事业支出合计</t>
  </si>
  <si>
    <t>二、收入合计</t>
  </si>
  <si>
    <t>三、行政机关事业费</t>
  </si>
  <si>
    <t>1、财政拨入</t>
  </si>
  <si>
    <t>１、居干工资</t>
  </si>
  <si>
    <t>2、街道拨入</t>
  </si>
  <si>
    <t>（1）基本工资</t>
  </si>
  <si>
    <t>（2）奖金</t>
  </si>
  <si>
    <t>（3）福利补贴</t>
  </si>
  <si>
    <t>（4） 社会保障费</t>
  </si>
  <si>
    <t>（1）卫生费</t>
  </si>
  <si>
    <t>2 、 办公费</t>
  </si>
  <si>
    <t>（2）保洁费</t>
  </si>
  <si>
    <t>3、设备购置费</t>
  </si>
  <si>
    <t>（3）幼托费收入</t>
  </si>
  <si>
    <t>（4）社区管理费</t>
  </si>
  <si>
    <t>5、业务费</t>
  </si>
  <si>
    <t>（5）治安费</t>
  </si>
  <si>
    <t>（1）保洁员工资</t>
  </si>
  <si>
    <t>（2）保安员工资</t>
  </si>
  <si>
    <t>（3）创建经费</t>
  </si>
  <si>
    <t>（4）精神文明经费</t>
  </si>
  <si>
    <t>４、其他收入</t>
  </si>
  <si>
    <t>（5）各种活动费</t>
  </si>
  <si>
    <t>（1）房租费收入</t>
  </si>
  <si>
    <t>（6） 绿化费</t>
  </si>
  <si>
    <t>（2）利息收入</t>
  </si>
  <si>
    <t>（7） 墙门经费</t>
  </si>
  <si>
    <t>（3）赞助费收入</t>
  </si>
  <si>
    <t>（10）临时工工资</t>
  </si>
  <si>
    <t>（4）其他收入</t>
  </si>
  <si>
    <t>6、业务招待费</t>
  </si>
  <si>
    <t>7、其他费用</t>
  </si>
  <si>
    <t>（1）勤杂工费用</t>
  </si>
  <si>
    <t>（2）创建费</t>
  </si>
  <si>
    <t>（3）其他</t>
  </si>
  <si>
    <t>四、社保经费支出</t>
  </si>
  <si>
    <t>1、大型活动</t>
  </si>
  <si>
    <t>2、日常学习、文体活动</t>
  </si>
  <si>
    <t>3、人事档案管理</t>
  </si>
  <si>
    <t>5、自管小组经费</t>
  </si>
  <si>
    <t>四、本年收支结余</t>
  </si>
  <si>
    <t>五、累计收支结余</t>
  </si>
  <si>
    <t>六、银行存款余额</t>
  </si>
  <si>
    <t>编制机关</t>
  </si>
  <si>
    <t>财务主管</t>
  </si>
  <si>
    <t xml:space="preserve"> </t>
  </si>
  <si>
    <t>4、修缮费</t>
  </si>
  <si>
    <t>4、重病住院、死亡慰问</t>
  </si>
  <si>
    <t>制表</t>
  </si>
  <si>
    <t>2019年5月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</si>
</sst>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[DBNum1][$-804]yyyy&quot;年&quot;m&quot;月&quot;d&quot;日&quot;"/>
    <numFmt numFmtId="179" formatCode="00"/>
    <numFmt numFmtId="180" formatCode="#,##0.00_ "/>
    <numFmt numFmtId="181" formatCode="#,##0.00_);[Red]\(#,##0.00\)"/>
  </numFmts>
  <fonts count="56">
    <font>
      <sz val="12"/>
      <name val="宋体"/>
      <family val="0"/>
    </font>
    <font>
      <b/>
      <sz val="12"/>
      <name val="宋体"/>
      <family val="0"/>
    </font>
    <font>
      <i/>
      <sz val="12"/>
      <name val="宋体"/>
      <family val="0"/>
    </font>
    <font>
      <b/>
      <i/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9"/>
      <name val="Times New Roman"/>
      <family val="1"/>
    </font>
    <font>
      <b/>
      <u val="double"/>
      <sz val="24"/>
      <name val="隶书"/>
      <family val="3"/>
    </font>
    <font>
      <sz val="8.5"/>
      <name val="宋体"/>
      <family val="0"/>
    </font>
    <font>
      <u val="double"/>
      <sz val="20"/>
      <name val="隶书"/>
      <family val="3"/>
    </font>
    <font>
      <b/>
      <sz val="22"/>
      <name val="隶书"/>
      <family val="3"/>
    </font>
    <font>
      <u val="double"/>
      <sz val="18"/>
      <name val="黑体"/>
      <family val="3"/>
    </font>
    <font>
      <b/>
      <u val="double"/>
      <sz val="22"/>
      <name val="隶书"/>
      <family val="3"/>
    </font>
    <font>
      <sz val="8.5"/>
      <name val="Times New Roman"/>
      <family val="1"/>
    </font>
    <font>
      <b/>
      <sz val="24"/>
      <name val="隶书"/>
      <family val="3"/>
    </font>
    <font>
      <sz val="10"/>
      <name val="宋体"/>
      <family val="0"/>
    </font>
    <font>
      <b/>
      <sz val="16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b/>
      <sz val="18"/>
      <name val="隶书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0" fillId="32" borderId="9" applyNumberFormat="0" applyFont="0" applyAlignment="0" applyProtection="0"/>
  </cellStyleXfs>
  <cellXfs count="237">
    <xf numFmtId="0" fontId="0" fillId="0" borderId="0" xfId="0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1" fontId="4" fillId="0" borderId="10" xfId="0" applyNumberFormat="1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14" fillId="0" borderId="11" xfId="0" applyFont="1" applyBorder="1" applyAlignment="1">
      <alignment/>
    </xf>
    <xf numFmtId="176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176" fontId="4" fillId="0" borderId="12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176" fontId="4" fillId="0" borderId="22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10" xfId="0" applyBorder="1" applyAlignment="1">
      <alignment horizontal="center"/>
    </xf>
    <xf numFmtId="0" fontId="17" fillId="0" borderId="2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right"/>
    </xf>
    <xf numFmtId="176" fontId="0" fillId="0" borderId="10" xfId="0" applyNumberFormat="1" applyBorder="1" applyAlignment="1">
      <alignment/>
    </xf>
    <xf numFmtId="176" fontId="0" fillId="0" borderId="10" xfId="0" applyNumberFormat="1" applyFont="1" applyBorder="1" applyAlignment="1">
      <alignment horizontal="center"/>
    </xf>
    <xf numFmtId="176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176" fontId="0" fillId="0" borderId="10" xfId="0" applyNumberFormat="1" applyBorder="1" applyAlignment="1">
      <alignment horizontal="center"/>
    </xf>
    <xf numFmtId="176" fontId="16" fillId="0" borderId="10" xfId="0" applyNumberFormat="1" applyFont="1" applyBorder="1" applyAlignment="1">
      <alignment horizontal="center"/>
    </xf>
    <xf numFmtId="0" fontId="0" fillId="0" borderId="27" xfId="0" applyBorder="1" applyAlignment="1">
      <alignment horizontal="left" vertical="center"/>
    </xf>
    <xf numFmtId="176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0" fillId="0" borderId="28" xfId="0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176" fontId="0" fillId="0" borderId="2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80" fontId="0" fillId="0" borderId="10" xfId="0" applyNumberFormat="1" applyFont="1" applyBorder="1" applyAlignment="1">
      <alignment horizontal="right" vertical="center"/>
    </xf>
    <xf numFmtId="180" fontId="0" fillId="0" borderId="36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180" fontId="0" fillId="0" borderId="22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180" fontId="0" fillId="0" borderId="12" xfId="0" applyNumberFormat="1" applyFont="1" applyBorder="1" applyAlignment="1">
      <alignment horizontal="right" vertical="center"/>
    </xf>
    <xf numFmtId="180" fontId="0" fillId="0" borderId="37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33" xfId="0" applyFont="1" applyBorder="1" applyAlignment="1">
      <alignment horizontal="center" wrapText="1"/>
    </xf>
    <xf numFmtId="180" fontId="0" fillId="0" borderId="29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180" fontId="0" fillId="0" borderId="34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0" fontId="0" fillId="0" borderId="10" xfId="0" applyNumberFormat="1" applyFont="1" applyBorder="1" applyAlignment="1">
      <alignment/>
    </xf>
    <xf numFmtId="180" fontId="0" fillId="0" borderId="10" xfId="0" applyNumberFormat="1" applyFont="1" applyBorder="1" applyAlignment="1">
      <alignment horizontal="right"/>
    </xf>
    <xf numFmtId="180" fontId="0" fillId="0" borderId="22" xfId="0" applyNumberFormat="1" applyFont="1" applyBorder="1" applyAlignment="1">
      <alignment/>
    </xf>
    <xf numFmtId="180" fontId="0" fillId="0" borderId="10" xfId="0" applyNumberFormat="1" applyFont="1" applyBorder="1" applyAlignment="1">
      <alignment/>
    </xf>
    <xf numFmtId="180" fontId="0" fillId="0" borderId="22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/>
    </xf>
    <xf numFmtId="180" fontId="18" fillId="0" borderId="10" xfId="0" applyNumberFormat="1" applyFont="1" applyBorder="1" applyAlignment="1">
      <alignment horizontal="right"/>
    </xf>
    <xf numFmtId="180" fontId="0" fillId="0" borderId="38" xfId="0" applyNumberFormat="1" applyFont="1" applyBorder="1" applyAlignment="1">
      <alignment/>
    </xf>
    <xf numFmtId="0" fontId="18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8" fillId="0" borderId="12" xfId="0" applyFont="1" applyBorder="1" applyAlignment="1">
      <alignment horizontal="left" vertical="center"/>
    </xf>
    <xf numFmtId="180" fontId="0" fillId="0" borderId="12" xfId="0" applyNumberFormat="1" applyFont="1" applyBorder="1" applyAlignment="1">
      <alignment horizontal="center" vertical="center"/>
    </xf>
    <xf numFmtId="180" fontId="0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180" fontId="0" fillId="0" borderId="12" xfId="0" applyNumberFormat="1" applyFont="1" applyBorder="1" applyAlignment="1">
      <alignment/>
    </xf>
    <xf numFmtId="180" fontId="0" fillId="0" borderId="37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9" fontId="18" fillId="0" borderId="11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2" fontId="0" fillId="0" borderId="10" xfId="0" applyNumberFormat="1" applyFont="1" applyBorder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right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2" fontId="0" fillId="0" borderId="12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57" fontId="0" fillId="0" borderId="0" xfId="0" applyNumberFormat="1" applyFont="1" applyAlignment="1">
      <alignment/>
    </xf>
    <xf numFmtId="0" fontId="0" fillId="0" borderId="33" xfId="0" applyFont="1" applyBorder="1" applyAlignment="1">
      <alignment horizontal="right"/>
    </xf>
    <xf numFmtId="0" fontId="0" fillId="0" borderId="35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1" fontId="0" fillId="0" borderId="22" xfId="0" applyNumberFormat="1" applyFont="1" applyBorder="1" applyAlignment="1">
      <alignment/>
    </xf>
    <xf numFmtId="1" fontId="4" fillId="0" borderId="22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left"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13" xfId="0" applyFont="1" applyBorder="1" applyAlignment="1">
      <alignment/>
    </xf>
    <xf numFmtId="176" fontId="20" fillId="0" borderId="22" xfId="0" applyNumberFormat="1" applyFont="1" applyBorder="1" applyAlignment="1">
      <alignment/>
    </xf>
    <xf numFmtId="0" fontId="20" fillId="0" borderId="15" xfId="0" applyFont="1" applyBorder="1" applyAlignment="1">
      <alignment/>
    </xf>
    <xf numFmtId="0" fontId="21" fillId="0" borderId="15" xfId="0" applyFont="1" applyBorder="1" applyAlignment="1">
      <alignment/>
    </xf>
    <xf numFmtId="0" fontId="20" fillId="0" borderId="39" xfId="0" applyFont="1" applyBorder="1" applyAlignment="1">
      <alignment/>
    </xf>
    <xf numFmtId="0" fontId="20" fillId="0" borderId="12" xfId="0" applyFont="1" applyBorder="1" applyAlignment="1">
      <alignment/>
    </xf>
    <xf numFmtId="176" fontId="20" fillId="0" borderId="37" xfId="0" applyNumberFormat="1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9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2" xfId="0" applyFont="1" applyBorder="1" applyAlignment="1">
      <alignment/>
    </xf>
    <xf numFmtId="0" fontId="20" fillId="0" borderId="40" xfId="0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30" xfId="0" applyFont="1" applyBorder="1" applyAlignment="1">
      <alignment/>
    </xf>
    <xf numFmtId="176" fontId="20" fillId="0" borderId="31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/>
    </xf>
    <xf numFmtId="0" fontId="20" fillId="0" borderId="44" xfId="0" applyFont="1" applyBorder="1" applyAlignment="1">
      <alignment/>
    </xf>
    <xf numFmtId="0" fontId="20" fillId="0" borderId="28" xfId="0" applyFont="1" applyBorder="1" applyAlignment="1">
      <alignment/>
    </xf>
    <xf numFmtId="0" fontId="20" fillId="0" borderId="26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46" xfId="0" applyFont="1" applyBorder="1" applyAlignment="1">
      <alignment/>
    </xf>
    <xf numFmtId="0" fontId="20" fillId="0" borderId="21" xfId="0" applyFont="1" applyBorder="1" applyAlignment="1">
      <alignment/>
    </xf>
    <xf numFmtId="0" fontId="0" fillId="0" borderId="10" xfId="0" applyBorder="1" applyAlignment="1">
      <alignment horizontal="left" vertical="center"/>
    </xf>
    <xf numFmtId="0" fontId="20" fillId="0" borderId="16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32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4" fillId="0" borderId="5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2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>
          <a:off x="133350" y="523875"/>
          <a:ext cx="24669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</xdr:colOff>
      <xdr:row>8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723900" y="1762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19050</xdr:colOff>
      <xdr:row>0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723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19050</xdr:colOff>
      <xdr:row>8</xdr:row>
      <xdr:rowOff>0</xdr:rowOff>
    </xdr:from>
    <xdr:ext cx="76200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723900" y="1762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19050</xdr:colOff>
      <xdr:row>8</xdr:row>
      <xdr:rowOff>0</xdr:rowOff>
    </xdr:from>
    <xdr:ext cx="76200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723900" y="1762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19050</xdr:colOff>
      <xdr:row>8</xdr:row>
      <xdr:rowOff>0</xdr:rowOff>
    </xdr:from>
    <xdr:ext cx="76200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723900" y="1762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19050</xdr:colOff>
      <xdr:row>8</xdr:row>
      <xdr:rowOff>0</xdr:rowOff>
    </xdr:from>
    <xdr:ext cx="76200" cy="219075"/>
    <xdr:sp fLocksText="0">
      <xdr:nvSpPr>
        <xdr:cNvPr id="6" name="Text Box 6"/>
        <xdr:cNvSpPr txBox="1">
          <a:spLocks noChangeArrowheads="1"/>
        </xdr:cNvSpPr>
      </xdr:nvSpPr>
      <xdr:spPr>
        <a:xfrm>
          <a:off x="723900" y="1762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19050</xdr:colOff>
      <xdr:row>8</xdr:row>
      <xdr:rowOff>0</xdr:rowOff>
    </xdr:from>
    <xdr:ext cx="76200" cy="219075"/>
    <xdr:sp fLocksText="0">
      <xdr:nvSpPr>
        <xdr:cNvPr id="7" name="Text Box 7"/>
        <xdr:cNvSpPr txBox="1">
          <a:spLocks noChangeArrowheads="1"/>
        </xdr:cNvSpPr>
      </xdr:nvSpPr>
      <xdr:spPr>
        <a:xfrm>
          <a:off x="723900" y="1762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9525</xdr:rowOff>
    </xdr:from>
    <xdr:to>
      <xdr:col>2</xdr:col>
      <xdr:colOff>0</xdr:colOff>
      <xdr:row>4</xdr:row>
      <xdr:rowOff>180975</xdr:rowOff>
    </xdr:to>
    <xdr:sp>
      <xdr:nvSpPr>
        <xdr:cNvPr id="1" name="Line 1"/>
        <xdr:cNvSpPr>
          <a:spLocks/>
        </xdr:cNvSpPr>
      </xdr:nvSpPr>
      <xdr:spPr>
        <a:xfrm>
          <a:off x="266700" y="1038225"/>
          <a:ext cx="15144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rogram%20Files\boke8\bkzw\BkzwBB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fsd"/>
      <definedName name="GETDATE"/>
      <definedName name="ljd"/>
      <definedName name="ljj"/>
      <definedName name="y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2"/>
  <sheetViews>
    <sheetView showGridLines="0" showZeros="0" tabSelected="1" zoomScalePageLayoutView="0" workbookViewId="0" topLeftCell="A1">
      <selection activeCell="A1" sqref="A1:IV16384"/>
    </sheetView>
  </sheetViews>
  <sheetFormatPr defaultColWidth="9.00390625" defaultRowHeight="14.25"/>
  <cols>
    <col min="1" max="1" width="2.625" style="0" customWidth="1"/>
    <col min="2" max="2" width="3.75390625" style="0" customWidth="1"/>
    <col min="3" max="3" width="13.25390625" style="6" customWidth="1"/>
    <col min="4" max="4" width="13.75390625" style="0" customWidth="1"/>
    <col min="5" max="5" width="13.875" style="8" customWidth="1"/>
    <col min="6" max="6" width="4.125" style="0" customWidth="1"/>
    <col min="7" max="7" width="14.875" style="0" customWidth="1"/>
    <col min="8" max="8" width="13.75390625" style="0" customWidth="1"/>
    <col min="9" max="9" width="13.875" style="0" customWidth="1"/>
  </cols>
  <sheetData>
    <row r="1" spans="2:9" s="4" customFormat="1" ht="39" customHeight="1">
      <c r="B1" s="203" t="s">
        <v>137</v>
      </c>
      <c r="C1" s="203"/>
      <c r="D1" s="203"/>
      <c r="E1" s="203"/>
      <c r="F1" s="203"/>
      <c r="G1" s="203"/>
      <c r="H1" s="203"/>
      <c r="I1" s="203"/>
    </row>
    <row r="2" spans="2:9" s="2" customFormat="1" ht="14.25" customHeight="1">
      <c r="B2" s="3"/>
      <c r="C2" s="5"/>
      <c r="D2" s="1"/>
      <c r="E2" s="7"/>
      <c r="F2" s="1"/>
      <c r="G2" s="1"/>
      <c r="H2" s="1"/>
      <c r="I2" s="1"/>
    </row>
    <row r="3" spans="2:9" ht="17.25" customHeight="1" thickBot="1">
      <c r="B3" s="9" t="s">
        <v>43</v>
      </c>
      <c r="C3" s="10"/>
      <c r="D3" s="9"/>
      <c r="E3" s="12"/>
      <c r="F3" s="15" t="s">
        <v>357</v>
      </c>
      <c r="G3" s="31" t="s">
        <v>138</v>
      </c>
      <c r="H3" s="31"/>
      <c r="I3" s="9" t="s">
        <v>139</v>
      </c>
    </row>
    <row r="4" spans="2:9" ht="27" customHeight="1">
      <c r="B4" s="111" t="s">
        <v>55</v>
      </c>
      <c r="C4" s="78" t="s">
        <v>140</v>
      </c>
      <c r="D4" s="112" t="s">
        <v>141</v>
      </c>
      <c r="E4" s="112" t="s">
        <v>142</v>
      </c>
      <c r="F4" s="113" t="s">
        <v>55</v>
      </c>
      <c r="G4" s="78" t="s">
        <v>143</v>
      </c>
      <c r="H4" s="112" t="s">
        <v>141</v>
      </c>
      <c r="I4" s="114" t="s">
        <v>142</v>
      </c>
    </row>
    <row r="5" spans="2:9" ht="20.25" customHeight="1">
      <c r="B5" s="115"/>
      <c r="C5" s="60" t="s">
        <v>144</v>
      </c>
      <c r="D5" s="116"/>
      <c r="E5" s="117"/>
      <c r="F5" s="90"/>
      <c r="G5" s="85" t="s">
        <v>145</v>
      </c>
      <c r="H5" s="116"/>
      <c r="I5" s="118"/>
    </row>
    <row r="6" spans="2:9" ht="20.25" customHeight="1">
      <c r="B6" s="87"/>
      <c r="C6" s="60"/>
      <c r="D6" s="116"/>
      <c r="E6" s="117"/>
      <c r="F6" s="90">
        <v>201</v>
      </c>
      <c r="G6" s="71" t="s">
        <v>146</v>
      </c>
      <c r="H6" s="119">
        <v>0</v>
      </c>
      <c r="I6" s="120">
        <v>0</v>
      </c>
    </row>
    <row r="7" spans="2:9" ht="20.25" customHeight="1">
      <c r="B7" s="121">
        <v>101</v>
      </c>
      <c r="C7" s="71" t="s">
        <v>147</v>
      </c>
      <c r="D7" s="119">
        <v>0</v>
      </c>
      <c r="E7" s="119">
        <v>0</v>
      </c>
      <c r="F7" s="122">
        <v>202</v>
      </c>
      <c r="G7" s="71" t="s">
        <v>148</v>
      </c>
      <c r="H7" s="119">
        <v>0</v>
      </c>
      <c r="I7" s="120">
        <v>0</v>
      </c>
    </row>
    <row r="8" spans="2:9" ht="20.25" customHeight="1">
      <c r="B8" s="121">
        <v>102</v>
      </c>
      <c r="C8" s="71" t="s">
        <v>149</v>
      </c>
      <c r="D8" s="119">
        <v>891800.93</v>
      </c>
      <c r="E8" s="123">
        <v>673575.28</v>
      </c>
      <c r="F8" s="122">
        <v>203</v>
      </c>
      <c r="G8" s="124" t="s">
        <v>150</v>
      </c>
      <c r="H8" s="119">
        <v>0</v>
      </c>
      <c r="I8" s="120">
        <v>0</v>
      </c>
    </row>
    <row r="9" spans="2:9" ht="20.25" customHeight="1">
      <c r="B9" s="121">
        <v>105</v>
      </c>
      <c r="C9" s="71" t="s">
        <v>151</v>
      </c>
      <c r="D9" s="119">
        <v>0</v>
      </c>
      <c r="E9" s="123">
        <v>0</v>
      </c>
      <c r="F9" s="122">
        <v>204</v>
      </c>
      <c r="G9" s="124" t="s">
        <v>152</v>
      </c>
      <c r="H9" s="119">
        <v>0</v>
      </c>
      <c r="I9" s="120">
        <v>0</v>
      </c>
    </row>
    <row r="10" spans="2:9" ht="20.25" customHeight="1">
      <c r="B10" s="121">
        <v>106</v>
      </c>
      <c r="C10" s="71" t="s">
        <v>153</v>
      </c>
      <c r="D10" s="119">
        <v>0</v>
      </c>
      <c r="E10" s="125">
        <v>0</v>
      </c>
      <c r="F10" s="122">
        <v>207</v>
      </c>
      <c r="G10" s="124" t="s">
        <v>154</v>
      </c>
      <c r="H10" s="119">
        <v>642707.97</v>
      </c>
      <c r="I10" s="120">
        <v>658220.47</v>
      </c>
    </row>
    <row r="11" spans="2:9" ht="20.25" customHeight="1">
      <c r="B11" s="121">
        <v>108</v>
      </c>
      <c r="C11" s="71" t="s">
        <v>155</v>
      </c>
      <c r="D11" s="119">
        <v>0</v>
      </c>
      <c r="E11" s="123">
        <v>0</v>
      </c>
      <c r="F11" s="122">
        <v>208</v>
      </c>
      <c r="G11" s="88" t="s">
        <v>156</v>
      </c>
      <c r="H11" s="119"/>
      <c r="I11" s="120"/>
    </row>
    <row r="12" spans="2:9" ht="20.25" customHeight="1">
      <c r="B12" s="121">
        <v>110</v>
      </c>
      <c r="C12" s="71" t="s">
        <v>157</v>
      </c>
      <c r="D12" s="123">
        <v>4294.6</v>
      </c>
      <c r="E12" s="123">
        <v>9294.6</v>
      </c>
      <c r="F12" s="122">
        <v>209</v>
      </c>
      <c r="G12" s="158" t="s">
        <v>158</v>
      </c>
      <c r="H12" s="119">
        <v>0</v>
      </c>
      <c r="I12" s="120">
        <v>0</v>
      </c>
    </row>
    <row r="13" spans="2:9" ht="20.25" customHeight="1">
      <c r="B13" s="121">
        <v>115</v>
      </c>
      <c r="C13" s="71" t="s">
        <v>159</v>
      </c>
      <c r="D13" s="119"/>
      <c r="E13" s="123"/>
      <c r="F13" s="122">
        <v>210</v>
      </c>
      <c r="G13" s="124" t="s">
        <v>160</v>
      </c>
      <c r="H13" s="119"/>
      <c r="I13" s="120"/>
    </row>
    <row r="14" spans="2:9" ht="20.25" customHeight="1">
      <c r="B14" s="121">
        <v>116</v>
      </c>
      <c r="C14" s="71" t="s">
        <v>161</v>
      </c>
      <c r="D14" s="119"/>
      <c r="E14" s="123"/>
      <c r="F14" s="122"/>
      <c r="G14" s="124" t="s">
        <v>162</v>
      </c>
      <c r="H14" s="119">
        <v>642707.97</v>
      </c>
      <c r="I14" s="120">
        <v>658220.47</v>
      </c>
    </row>
    <row r="15" spans="2:9" ht="20.25" customHeight="1">
      <c r="B15" s="121">
        <v>117</v>
      </c>
      <c r="C15" s="71" t="s">
        <v>163</v>
      </c>
      <c r="D15" s="119">
        <v>0</v>
      </c>
      <c r="E15" s="119">
        <v>0</v>
      </c>
      <c r="F15" s="122"/>
      <c r="G15" s="88"/>
      <c r="H15" s="119"/>
      <c r="I15" s="120"/>
    </row>
    <row r="16" spans="2:9" ht="20.25" customHeight="1">
      <c r="B16" s="121">
        <v>120</v>
      </c>
      <c r="C16" s="71" t="s">
        <v>164</v>
      </c>
      <c r="D16" s="119">
        <v>474995</v>
      </c>
      <c r="E16" s="123">
        <v>474995</v>
      </c>
      <c r="F16" s="122"/>
      <c r="G16" s="88" t="s">
        <v>165</v>
      </c>
      <c r="H16" s="119"/>
      <c r="I16" s="126"/>
    </row>
    <row r="17" spans="2:9" ht="20.25" customHeight="1">
      <c r="B17" s="121">
        <v>124</v>
      </c>
      <c r="C17" s="71" t="s">
        <v>166</v>
      </c>
      <c r="D17" s="119"/>
      <c r="E17" s="123"/>
      <c r="F17" s="122">
        <v>301</v>
      </c>
      <c r="G17" s="124" t="s">
        <v>167</v>
      </c>
      <c r="H17" s="119">
        <v>0</v>
      </c>
      <c r="I17" s="126">
        <v>0</v>
      </c>
    </row>
    <row r="18" spans="2:9" ht="20.25" customHeight="1">
      <c r="B18" s="127"/>
      <c r="C18" s="128" t="s">
        <v>168</v>
      </c>
      <c r="D18" s="119">
        <v>1371090.53</v>
      </c>
      <c r="E18" s="123">
        <v>1157864.88</v>
      </c>
      <c r="F18" s="122"/>
      <c r="G18" s="158" t="s">
        <v>169</v>
      </c>
      <c r="H18" s="119">
        <v>0</v>
      </c>
      <c r="I18" s="126">
        <v>0</v>
      </c>
    </row>
    <row r="19" spans="2:9" ht="20.25" customHeight="1">
      <c r="B19" s="121"/>
      <c r="C19" s="71"/>
      <c r="D19" s="119"/>
      <c r="E19" s="123"/>
      <c r="F19" s="122"/>
      <c r="G19" s="158" t="s">
        <v>170</v>
      </c>
      <c r="H19" s="119">
        <v>0</v>
      </c>
      <c r="I19" s="126"/>
    </row>
    <row r="20" spans="2:9" ht="20.25" customHeight="1">
      <c r="B20" s="121"/>
      <c r="C20" s="71"/>
      <c r="D20" s="119"/>
      <c r="E20" s="123"/>
      <c r="F20" s="122">
        <v>302</v>
      </c>
      <c r="G20" s="124" t="s">
        <v>171</v>
      </c>
      <c r="H20" s="119">
        <v>474995</v>
      </c>
      <c r="I20" s="126">
        <v>474995</v>
      </c>
    </row>
    <row r="21" spans="2:9" ht="20.25" customHeight="1">
      <c r="B21" s="121"/>
      <c r="C21" s="71"/>
      <c r="D21" s="119"/>
      <c r="E21" s="123"/>
      <c r="F21" s="122">
        <v>303</v>
      </c>
      <c r="G21" s="124" t="s">
        <v>172</v>
      </c>
      <c r="H21" s="119">
        <v>2232</v>
      </c>
      <c r="I21" s="126">
        <v>2232</v>
      </c>
    </row>
    <row r="22" spans="2:9" ht="20.25" customHeight="1">
      <c r="B22" s="121"/>
      <c r="C22" s="71"/>
      <c r="D22" s="119"/>
      <c r="E22" s="123"/>
      <c r="F22" s="122">
        <v>306</v>
      </c>
      <c r="G22" s="124" t="s">
        <v>173</v>
      </c>
      <c r="H22" s="119">
        <v>251155.56</v>
      </c>
      <c r="I22" s="126">
        <v>251155.56</v>
      </c>
    </row>
    <row r="23" spans="2:9" ht="20.25" customHeight="1">
      <c r="B23" s="121"/>
      <c r="C23" s="129" t="s">
        <v>174</v>
      </c>
      <c r="D23" s="119"/>
      <c r="E23" s="123"/>
      <c r="F23" s="122">
        <v>307</v>
      </c>
      <c r="G23" s="71" t="s">
        <v>175</v>
      </c>
      <c r="H23" s="119"/>
      <c r="I23" s="126"/>
    </row>
    <row r="24" spans="2:9" ht="20.25" customHeight="1">
      <c r="B24" s="121">
        <v>501</v>
      </c>
      <c r="C24" s="71" t="s">
        <v>176</v>
      </c>
      <c r="D24" s="119">
        <v>0</v>
      </c>
      <c r="E24" s="123">
        <v>0</v>
      </c>
      <c r="F24" s="122"/>
      <c r="G24" s="130" t="s">
        <v>177</v>
      </c>
      <c r="H24" s="119">
        <v>728382.56</v>
      </c>
      <c r="I24" s="126">
        <v>728382.56</v>
      </c>
    </row>
    <row r="25" spans="2:9" ht="20.25" customHeight="1">
      <c r="B25" s="121">
        <v>502</v>
      </c>
      <c r="C25" s="71" t="s">
        <v>178</v>
      </c>
      <c r="D25" s="119">
        <v>0</v>
      </c>
      <c r="E25" s="123"/>
      <c r="F25" s="122"/>
      <c r="G25" s="88" t="s">
        <v>179</v>
      </c>
      <c r="H25" s="119"/>
      <c r="I25" s="126"/>
    </row>
    <row r="26" spans="2:9" ht="20.25" customHeight="1">
      <c r="B26" s="121">
        <v>503</v>
      </c>
      <c r="C26" s="71" t="s">
        <v>180</v>
      </c>
      <c r="D26" s="119">
        <v>0</v>
      </c>
      <c r="E26" s="123">
        <v>0</v>
      </c>
      <c r="F26" s="122"/>
      <c r="G26" s="88" t="s">
        <v>181</v>
      </c>
      <c r="H26" s="119"/>
      <c r="I26" s="126"/>
    </row>
    <row r="27" spans="2:9" ht="20.25" customHeight="1">
      <c r="B27" s="121">
        <v>504</v>
      </c>
      <c r="C27" s="71" t="s">
        <v>182</v>
      </c>
      <c r="D27" s="119">
        <v>0</v>
      </c>
      <c r="E27" s="123">
        <v>636351.15</v>
      </c>
      <c r="F27" s="122">
        <v>401</v>
      </c>
      <c r="G27" s="124" t="s">
        <v>183</v>
      </c>
      <c r="H27" s="119">
        <v>0</v>
      </c>
      <c r="I27" s="126">
        <v>289969</v>
      </c>
    </row>
    <row r="28" spans="2:9" ht="20.25" customHeight="1">
      <c r="B28" s="121">
        <v>505</v>
      </c>
      <c r="C28" s="71" t="s">
        <v>184</v>
      </c>
      <c r="D28" s="119">
        <v>0</v>
      </c>
      <c r="E28" s="123"/>
      <c r="F28" s="122">
        <v>403</v>
      </c>
      <c r="G28" s="124" t="s">
        <v>185</v>
      </c>
      <c r="H28" s="119">
        <v>0</v>
      </c>
      <c r="I28" s="126">
        <v>117644</v>
      </c>
    </row>
    <row r="29" spans="2:9" ht="20.25" customHeight="1">
      <c r="B29" s="121">
        <v>509</v>
      </c>
      <c r="C29" s="71" t="s">
        <v>186</v>
      </c>
      <c r="D29" s="119">
        <v>0</v>
      </c>
      <c r="E29" s="123"/>
      <c r="F29" s="122">
        <v>404</v>
      </c>
      <c r="G29" s="124" t="s">
        <v>187</v>
      </c>
      <c r="H29" s="119">
        <v>0</v>
      </c>
      <c r="I29" s="126">
        <v>0</v>
      </c>
    </row>
    <row r="30" spans="2:9" ht="20.25" customHeight="1">
      <c r="B30" s="121">
        <v>512</v>
      </c>
      <c r="C30" s="71" t="s">
        <v>188</v>
      </c>
      <c r="D30" s="119">
        <v>0</v>
      </c>
      <c r="E30" s="123"/>
      <c r="F30" s="122">
        <v>405</v>
      </c>
      <c r="G30" s="124" t="s">
        <v>189</v>
      </c>
      <c r="H30" s="119">
        <v>0</v>
      </c>
      <c r="I30" s="126">
        <v>0</v>
      </c>
    </row>
    <row r="31" spans="2:9" ht="20.25" customHeight="1">
      <c r="B31" s="121">
        <v>516</v>
      </c>
      <c r="C31" s="159" t="s">
        <v>190</v>
      </c>
      <c r="D31" s="119">
        <v>0</v>
      </c>
      <c r="E31" s="119">
        <v>0</v>
      </c>
      <c r="F31" s="122">
        <v>409</v>
      </c>
      <c r="G31" s="124" t="s">
        <v>191</v>
      </c>
      <c r="H31" s="119">
        <v>0</v>
      </c>
      <c r="I31" s="126"/>
    </row>
    <row r="32" spans="2:9" ht="20.25" customHeight="1">
      <c r="B32" s="121">
        <v>517</v>
      </c>
      <c r="C32" s="160" t="s">
        <v>192</v>
      </c>
      <c r="D32" s="119">
        <v>0</v>
      </c>
      <c r="E32" s="123">
        <v>0</v>
      </c>
      <c r="F32" s="122">
        <v>412</v>
      </c>
      <c r="G32" s="124" t="s">
        <v>193</v>
      </c>
      <c r="H32" s="119">
        <v>0</v>
      </c>
      <c r="I32" s="126">
        <v>0</v>
      </c>
    </row>
    <row r="33" spans="2:9" ht="20.25" customHeight="1">
      <c r="B33" s="121">
        <v>520</v>
      </c>
      <c r="C33" s="159" t="s">
        <v>194</v>
      </c>
      <c r="D33" s="119">
        <v>0</v>
      </c>
      <c r="E33" s="123"/>
      <c r="F33" s="122">
        <v>413</v>
      </c>
      <c r="G33" s="124" t="s">
        <v>195</v>
      </c>
      <c r="H33" s="119">
        <v>0</v>
      </c>
      <c r="I33" s="120">
        <v>0</v>
      </c>
    </row>
    <row r="34" spans="2:9" ht="20.25" customHeight="1">
      <c r="B34" s="121"/>
      <c r="C34" s="131" t="s">
        <v>196</v>
      </c>
      <c r="D34" s="119">
        <v>0</v>
      </c>
      <c r="E34" s="123">
        <v>636351.15</v>
      </c>
      <c r="F34" s="122"/>
      <c r="G34" s="131" t="s">
        <v>197</v>
      </c>
      <c r="H34" s="119">
        <v>0</v>
      </c>
      <c r="I34" s="120">
        <v>407613</v>
      </c>
    </row>
    <row r="35" spans="2:9" ht="20.25" customHeight="1" thickBot="1">
      <c r="B35" s="132"/>
      <c r="C35" s="133" t="s">
        <v>198</v>
      </c>
      <c r="D35" s="134">
        <v>1371090.53</v>
      </c>
      <c r="E35" s="135">
        <v>1794216.0299999998</v>
      </c>
      <c r="F35" s="136"/>
      <c r="G35" s="136" t="s">
        <v>199</v>
      </c>
      <c r="H35" s="137">
        <v>1371090.53</v>
      </c>
      <c r="I35" s="138">
        <v>1794216.03</v>
      </c>
    </row>
    <row r="36" spans="2:9" ht="17.25" customHeight="1">
      <c r="B36" s="139" t="s">
        <v>200</v>
      </c>
      <c r="C36" s="140"/>
      <c r="D36" s="139"/>
      <c r="E36" s="141" t="s">
        <v>48</v>
      </c>
      <c r="F36" s="139"/>
      <c r="G36" s="139"/>
      <c r="H36" s="139" t="s">
        <v>49</v>
      </c>
      <c r="I36" s="139"/>
    </row>
    <row r="37" spans="2:9" ht="17.25" customHeight="1">
      <c r="B37" s="139" t="s">
        <v>201</v>
      </c>
      <c r="C37" s="140"/>
      <c r="D37" s="139"/>
      <c r="E37" s="141" t="s">
        <v>136</v>
      </c>
      <c r="F37" s="139"/>
      <c r="G37" s="139"/>
      <c r="H37" s="139"/>
      <c r="I37" s="139"/>
    </row>
    <row r="38" spans="2:9" ht="14.25">
      <c r="B38" s="142"/>
      <c r="C38" s="143"/>
      <c r="D38" s="142"/>
      <c r="E38" s="144"/>
      <c r="F38" s="142"/>
      <c r="G38" s="142"/>
      <c r="H38" s="142"/>
      <c r="I38" s="142"/>
    </row>
    <row r="39" spans="2:9" ht="14.25">
      <c r="B39" s="142"/>
      <c r="C39" s="143"/>
      <c r="D39" s="142"/>
      <c r="E39" s="144"/>
      <c r="F39" s="142"/>
      <c r="G39" s="142"/>
      <c r="H39" s="142"/>
      <c r="I39" s="142"/>
    </row>
    <row r="40" spans="2:9" ht="14.25">
      <c r="B40" s="142"/>
      <c r="C40" s="143"/>
      <c r="D40" s="142"/>
      <c r="E40" s="144"/>
      <c r="F40" s="142"/>
      <c r="G40" s="142"/>
      <c r="H40" s="142"/>
      <c r="I40" s="142"/>
    </row>
    <row r="41" spans="2:9" ht="14.25">
      <c r="B41" s="142"/>
      <c r="C41" s="143"/>
      <c r="D41" s="142"/>
      <c r="E41" s="144"/>
      <c r="F41" s="142"/>
      <c r="G41" s="142"/>
      <c r="H41" s="142"/>
      <c r="I41" s="142"/>
    </row>
    <row r="42" spans="2:9" ht="14.25">
      <c r="B42" s="142"/>
      <c r="C42" s="143"/>
      <c r="D42" s="142"/>
      <c r="E42" s="144"/>
      <c r="F42" s="142"/>
      <c r="G42" s="142"/>
      <c r="H42" s="142"/>
      <c r="I42" s="142"/>
    </row>
  </sheetData>
  <sheetProtection/>
  <mergeCells count="1">
    <mergeCell ref="B1:I1"/>
  </mergeCells>
  <printOptions/>
  <pageMargins left="0.1968503937007874" right="0.1968503937007874" top="0.33" bottom="0.31496062992125984" header="0.15748031496062992" footer="0.1574803149606299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showGridLines="0" showZeros="0" zoomScalePageLayoutView="0" workbookViewId="0" topLeftCell="B1">
      <selection activeCell="B3" sqref="B3"/>
    </sheetView>
  </sheetViews>
  <sheetFormatPr defaultColWidth="8.75390625" defaultRowHeight="14.25"/>
  <cols>
    <col min="1" max="1" width="1.4921875" style="13" customWidth="1"/>
    <col min="2" max="2" width="32.625" style="13" customWidth="1"/>
    <col min="3" max="3" width="22.75390625" style="13" customWidth="1"/>
    <col min="4" max="4" width="24.00390625" style="13" customWidth="1"/>
    <col min="5" max="16384" width="8.75390625" style="13" customWidth="1"/>
  </cols>
  <sheetData>
    <row r="1" spans="2:4" s="16" customFormat="1" ht="24" customHeight="1">
      <c r="B1" s="206" t="s">
        <v>41</v>
      </c>
      <c r="C1" s="206"/>
      <c r="D1" s="206"/>
    </row>
    <row r="2" spans="2:4" s="16" customFormat="1" ht="15.75" customHeight="1" thickBot="1">
      <c r="B2" s="9" t="s">
        <v>24</v>
      </c>
      <c r="D2" s="56" t="s">
        <v>100</v>
      </c>
    </row>
    <row r="3" spans="2:5" s="16" customFormat="1" ht="17.25" customHeight="1">
      <c r="B3" s="95" t="s">
        <v>101</v>
      </c>
      <c r="C3" s="204" t="s">
        <v>102</v>
      </c>
      <c r="D3" s="96" t="s">
        <v>103</v>
      </c>
      <c r="E3" s="21"/>
    </row>
    <row r="4" spans="2:5" s="16" customFormat="1" ht="17.25" customHeight="1">
      <c r="B4" s="97" t="s">
        <v>104</v>
      </c>
      <c r="C4" s="205"/>
      <c r="D4" s="98" t="s">
        <v>50</v>
      </c>
      <c r="E4" s="21"/>
    </row>
    <row r="5" spans="2:5" s="16" customFormat="1" ht="17.25" customHeight="1">
      <c r="B5" s="99" t="s">
        <v>44</v>
      </c>
      <c r="C5" s="100">
        <f aca="true" t="shared" si="0" ref="C5:C26">SUM(D5:D5)</f>
        <v>251155.56</v>
      </c>
      <c r="D5" s="101">
        <f>[1]!ye("301")+[1]!ye("306")</f>
        <v>251155.56</v>
      </c>
      <c r="E5" s="55"/>
    </row>
    <row r="6" spans="2:5" s="16" customFormat="1" ht="15.75" customHeight="1">
      <c r="B6" s="102" t="s">
        <v>105</v>
      </c>
      <c r="C6" s="100">
        <f t="shared" si="0"/>
        <v>0</v>
      </c>
      <c r="D6" s="103"/>
      <c r="E6" s="55"/>
    </row>
    <row r="7" spans="2:5" s="16" customFormat="1" ht="15.75" customHeight="1">
      <c r="B7" s="99" t="s">
        <v>106</v>
      </c>
      <c r="C7" s="100">
        <f t="shared" si="0"/>
        <v>0</v>
      </c>
      <c r="D7" s="103"/>
      <c r="E7" s="55"/>
    </row>
    <row r="8" spans="2:5" s="16" customFormat="1" ht="15.75" customHeight="1">
      <c r="B8" s="99" t="s">
        <v>45</v>
      </c>
      <c r="C8" s="100">
        <f t="shared" si="0"/>
        <v>407613</v>
      </c>
      <c r="D8" s="103">
        <f>D9+D11+D13+D16+D17+D18</f>
        <v>407613</v>
      </c>
      <c r="E8" s="55"/>
    </row>
    <row r="9" spans="2:5" s="16" customFormat="1" ht="15.75" customHeight="1">
      <c r="B9" s="99" t="s">
        <v>107</v>
      </c>
      <c r="C9" s="100">
        <f t="shared" si="0"/>
        <v>289969</v>
      </c>
      <c r="D9" s="103">
        <f>[1]!ye("401")</f>
        <v>289969</v>
      </c>
      <c r="E9" s="55"/>
    </row>
    <row r="10" spans="2:5" s="16" customFormat="1" ht="15.75" customHeight="1">
      <c r="B10" s="99" t="s">
        <v>108</v>
      </c>
      <c r="C10" s="100">
        <f t="shared" si="0"/>
        <v>0</v>
      </c>
      <c r="D10" s="103"/>
      <c r="E10" s="55"/>
    </row>
    <row r="11" spans="2:5" s="16" customFormat="1" ht="15.75" customHeight="1">
      <c r="B11" s="99" t="s">
        <v>109</v>
      </c>
      <c r="C11" s="100">
        <f t="shared" si="0"/>
        <v>117644</v>
      </c>
      <c r="D11" s="103">
        <f>[1]!ye("403")</f>
        <v>117644</v>
      </c>
      <c r="E11" s="55"/>
    </row>
    <row r="12" spans="2:5" s="16" customFormat="1" ht="15.75" customHeight="1">
      <c r="B12" s="99" t="s">
        <v>108</v>
      </c>
      <c r="C12" s="100">
        <f t="shared" si="0"/>
        <v>0</v>
      </c>
      <c r="D12" s="103"/>
      <c r="E12" s="55"/>
    </row>
    <row r="13" spans="1:5" s="16" customFormat="1" ht="15.75" customHeight="1">
      <c r="A13" s="20" t="s">
        <v>46</v>
      </c>
      <c r="B13" s="99" t="s">
        <v>110</v>
      </c>
      <c r="C13" s="100">
        <f t="shared" si="0"/>
        <v>0</v>
      </c>
      <c r="D13" s="103">
        <f>[1]!ye("405")</f>
        <v>0</v>
      </c>
      <c r="E13" s="55"/>
    </row>
    <row r="14" spans="2:5" s="16" customFormat="1" ht="15.75" customHeight="1">
      <c r="B14" s="99" t="s">
        <v>111</v>
      </c>
      <c r="C14" s="100">
        <f t="shared" si="0"/>
        <v>0</v>
      </c>
      <c r="D14" s="103"/>
      <c r="E14" s="55"/>
    </row>
    <row r="15" spans="2:5" s="16" customFormat="1" ht="15.75" customHeight="1">
      <c r="B15" s="99" t="s">
        <v>108</v>
      </c>
      <c r="C15" s="100">
        <f t="shared" si="0"/>
        <v>0</v>
      </c>
      <c r="D15" s="103"/>
      <c r="E15" s="55"/>
    </row>
    <row r="16" spans="2:5" s="16" customFormat="1" ht="15.75" customHeight="1">
      <c r="B16" s="99" t="s">
        <v>112</v>
      </c>
      <c r="C16" s="100">
        <f t="shared" si="0"/>
        <v>0</v>
      </c>
      <c r="D16" s="103">
        <f>[1]!ye("409")</f>
        <v>0</v>
      </c>
      <c r="E16" s="55"/>
    </row>
    <row r="17" spans="2:5" s="16" customFormat="1" ht="15.75" customHeight="1">
      <c r="B17" s="99" t="s">
        <v>113</v>
      </c>
      <c r="C17" s="100">
        <f t="shared" si="0"/>
        <v>0</v>
      </c>
      <c r="D17" s="103">
        <f>[1]!ye("412")</f>
        <v>0</v>
      </c>
      <c r="E17" s="55"/>
    </row>
    <row r="18" spans="2:5" s="16" customFormat="1" ht="15.75" customHeight="1">
      <c r="B18" s="99" t="s">
        <v>114</v>
      </c>
      <c r="C18" s="100">
        <f t="shared" si="0"/>
        <v>0</v>
      </c>
      <c r="D18" s="103">
        <f>[1]!ye("413")</f>
        <v>0</v>
      </c>
      <c r="E18" s="55"/>
    </row>
    <row r="19" spans="2:5" s="16" customFormat="1" ht="15.75" customHeight="1">
      <c r="B19" s="99" t="s">
        <v>115</v>
      </c>
      <c r="C19" s="100">
        <f t="shared" si="0"/>
        <v>636351.15</v>
      </c>
      <c r="D19" s="103">
        <f>D20+D22+D23+D24+D25</f>
        <v>636351.15</v>
      </c>
      <c r="E19" s="55"/>
    </row>
    <row r="20" spans="2:5" s="16" customFormat="1" ht="15.75" customHeight="1">
      <c r="B20" s="99" t="s">
        <v>116</v>
      </c>
      <c r="C20" s="100">
        <f t="shared" si="0"/>
        <v>636351.15</v>
      </c>
      <c r="D20" s="103">
        <f>[1]!ye("5041612")+[1]!ye("5041906")</f>
        <v>636351.15</v>
      </c>
      <c r="E20" s="55"/>
    </row>
    <row r="21" spans="2:5" s="16" customFormat="1" ht="13.5" customHeight="1">
      <c r="B21" s="99" t="s">
        <v>117</v>
      </c>
      <c r="C21" s="100">
        <f t="shared" si="0"/>
        <v>0</v>
      </c>
      <c r="D21" s="103"/>
      <c r="E21" s="55"/>
    </row>
    <row r="22" spans="2:5" s="16" customFormat="1" ht="13.5" customHeight="1">
      <c r="B22" s="99" t="s">
        <v>118</v>
      </c>
      <c r="C22" s="100">
        <f t="shared" si="0"/>
        <v>0</v>
      </c>
      <c r="D22" s="103">
        <f>[1]!ye("505")</f>
        <v>0</v>
      </c>
      <c r="E22" s="55"/>
    </row>
    <row r="23" spans="2:5" s="16" customFormat="1" ht="13.5" customHeight="1">
      <c r="B23" s="99" t="s">
        <v>119</v>
      </c>
      <c r="C23" s="100">
        <f t="shared" si="0"/>
        <v>0</v>
      </c>
      <c r="D23" s="103">
        <f>[1]!ye("517")</f>
        <v>0</v>
      </c>
      <c r="E23" s="55"/>
    </row>
    <row r="24" spans="2:5" s="16" customFormat="1" ht="13.5" customHeight="1">
      <c r="B24" s="99" t="s">
        <v>120</v>
      </c>
      <c r="C24" s="100">
        <f t="shared" si="0"/>
        <v>0</v>
      </c>
      <c r="D24" s="103">
        <f>[1]!ye("516")</f>
        <v>0</v>
      </c>
      <c r="E24" s="55"/>
    </row>
    <row r="25" spans="2:5" s="16" customFormat="1" ht="13.5" customHeight="1">
      <c r="B25" s="99" t="s">
        <v>121</v>
      </c>
      <c r="C25" s="100">
        <f t="shared" si="0"/>
        <v>0</v>
      </c>
      <c r="D25" s="103">
        <f>[1]!ye("520")</f>
        <v>0</v>
      </c>
      <c r="E25" s="55"/>
    </row>
    <row r="26" spans="2:5" s="16" customFormat="1" ht="13.5" customHeight="1">
      <c r="B26" s="99" t="s">
        <v>122</v>
      </c>
      <c r="C26" s="100">
        <f t="shared" si="0"/>
        <v>0</v>
      </c>
      <c r="D26" s="103">
        <f>[1]!ye("501")</f>
        <v>0</v>
      </c>
      <c r="E26" s="55"/>
    </row>
    <row r="27" spans="2:5" s="16" customFormat="1" ht="15.75" customHeight="1">
      <c r="B27" s="99" t="s">
        <v>123</v>
      </c>
      <c r="C27" s="100">
        <f>C5+C8-C19</f>
        <v>22417.410000000033</v>
      </c>
      <c r="D27" s="103">
        <f>D5+D8-D19</f>
        <v>22417.410000000033</v>
      </c>
      <c r="E27" s="55"/>
    </row>
    <row r="28" spans="2:5" s="16" customFormat="1" ht="15" customHeight="1">
      <c r="B28" s="99" t="s">
        <v>124</v>
      </c>
      <c r="C28" s="100">
        <f aca="true" t="shared" si="1" ref="C28:C35">SUM(D28:D28)</f>
        <v>0</v>
      </c>
      <c r="D28" s="103"/>
      <c r="E28" s="55"/>
    </row>
    <row r="29" spans="2:5" s="16" customFormat="1" ht="15" customHeight="1">
      <c r="B29" s="99" t="s">
        <v>125</v>
      </c>
      <c r="C29" s="100">
        <f t="shared" si="1"/>
        <v>0</v>
      </c>
      <c r="D29" s="103"/>
      <c r="E29" s="55"/>
    </row>
    <row r="30" spans="2:5" s="16" customFormat="1" ht="15" customHeight="1">
      <c r="B30" s="99" t="s">
        <v>126</v>
      </c>
      <c r="C30" s="100">
        <f t="shared" si="1"/>
        <v>0</v>
      </c>
      <c r="D30" s="103"/>
      <c r="E30" s="55"/>
    </row>
    <row r="31" spans="2:5" s="16" customFormat="1" ht="15" customHeight="1">
      <c r="B31" s="99" t="s">
        <v>127</v>
      </c>
      <c r="C31" s="100">
        <f t="shared" si="1"/>
        <v>0</v>
      </c>
      <c r="D31" s="103">
        <f>SUM(D32:D35)</f>
        <v>0</v>
      </c>
      <c r="E31" s="55"/>
    </row>
    <row r="32" spans="2:5" s="16" customFormat="1" ht="15" customHeight="1">
      <c r="B32" s="99" t="s">
        <v>128</v>
      </c>
      <c r="C32" s="100">
        <f t="shared" si="1"/>
        <v>0</v>
      </c>
      <c r="D32" s="103"/>
      <c r="E32" s="55"/>
    </row>
    <row r="33" spans="2:5" s="16" customFormat="1" ht="15" customHeight="1">
      <c r="B33" s="99" t="s">
        <v>129</v>
      </c>
      <c r="C33" s="100">
        <f t="shared" si="1"/>
        <v>0</v>
      </c>
      <c r="D33" s="103"/>
      <c r="E33" s="55"/>
    </row>
    <row r="34" spans="2:5" s="16" customFormat="1" ht="15" customHeight="1">
      <c r="B34" s="99" t="s">
        <v>130</v>
      </c>
      <c r="C34" s="100">
        <f t="shared" si="1"/>
        <v>0</v>
      </c>
      <c r="D34" s="103"/>
      <c r="E34" s="55"/>
    </row>
    <row r="35" spans="2:5" s="16" customFormat="1" ht="15" customHeight="1">
      <c r="B35" s="99" t="s">
        <v>131</v>
      </c>
      <c r="C35" s="100">
        <f t="shared" si="1"/>
        <v>0</v>
      </c>
      <c r="D35" s="103"/>
      <c r="E35" s="55"/>
    </row>
    <row r="36" spans="2:5" s="16" customFormat="1" ht="15" customHeight="1">
      <c r="B36" s="99" t="s">
        <v>132</v>
      </c>
      <c r="C36" s="100">
        <f>C27+C30-C31</f>
        <v>22417.410000000033</v>
      </c>
      <c r="D36" s="103">
        <f>D27+D30-D31</f>
        <v>22417.410000000033</v>
      </c>
      <c r="E36" s="55"/>
    </row>
    <row r="37" spans="2:5" s="16" customFormat="1" ht="17.25" customHeight="1">
      <c r="B37" s="99" t="s">
        <v>133</v>
      </c>
      <c r="C37" s="100">
        <f>SUM(D37:D37)</f>
        <v>0</v>
      </c>
      <c r="D37" s="103">
        <f>[1]!ljd("412161202")-[1]!ljj("412161202")+D6+D10+D12+D15-D21</f>
        <v>0</v>
      </c>
      <c r="E37" s="55"/>
    </row>
    <row r="38" spans="2:5" s="16" customFormat="1" ht="17.25" customHeight="1" thickBot="1">
      <c r="B38" s="104" t="s">
        <v>134</v>
      </c>
      <c r="C38" s="105">
        <f>SUM(D38:D38)</f>
        <v>0</v>
      </c>
      <c r="D38" s="106"/>
      <c r="E38" s="55"/>
    </row>
    <row r="39" spans="2:4" s="16" customFormat="1" ht="17.25" customHeight="1">
      <c r="B39" s="107" t="s">
        <v>47</v>
      </c>
      <c r="C39" s="108" t="s">
        <v>48</v>
      </c>
      <c r="D39" s="107" t="s">
        <v>49</v>
      </c>
    </row>
    <row r="40" spans="2:4" s="16" customFormat="1" ht="14.25">
      <c r="B40" s="109" t="s">
        <v>135</v>
      </c>
      <c r="C40" s="110" t="s">
        <v>136</v>
      </c>
      <c r="D40" s="109"/>
    </row>
    <row r="41" spans="2:4" ht="14.25">
      <c r="B41" s="94"/>
      <c r="C41" s="94"/>
      <c r="D41" s="94"/>
    </row>
    <row r="42" spans="2:4" ht="14.25">
      <c r="B42" s="94"/>
      <c r="C42" s="94"/>
      <c r="D42" s="94"/>
    </row>
    <row r="43" spans="2:4" ht="14.25">
      <c r="B43" s="94"/>
      <c r="C43" s="94"/>
      <c r="D43" s="94"/>
    </row>
  </sheetData>
  <sheetProtection/>
  <mergeCells count="2">
    <mergeCell ref="C3:C4"/>
    <mergeCell ref="B1:D1"/>
  </mergeCells>
  <printOptions/>
  <pageMargins left="0.5118110236220472" right="0.31496062992125984" top="0.66" bottom="1.95" header="0.3937007874015748" footer="1.27"/>
  <pageSetup horizontalDpi="180" verticalDpi="180" orientation="portrait" paperSize="9" r:id="rId2"/>
  <headerFooter alignWithMargins="0">
    <oddFooter>&amp;C&amp;10第&amp;P页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90"/>
  <sheetViews>
    <sheetView showGridLines="0" showZeros="0" zoomScalePageLayoutView="0" workbookViewId="0" topLeftCell="A14">
      <selection activeCell="C45" sqref="C45"/>
    </sheetView>
  </sheetViews>
  <sheetFormatPr defaultColWidth="9.00390625" defaultRowHeight="14.25"/>
  <cols>
    <col min="1" max="1" width="1.875" style="0" customWidth="1"/>
    <col min="2" max="2" width="4.875" style="0" customWidth="1"/>
    <col min="3" max="3" width="2.50390625" style="0" customWidth="1"/>
    <col min="4" max="4" width="2.25390625" style="0" customWidth="1"/>
    <col min="5" max="5" width="2.50390625" style="0" customWidth="1"/>
    <col min="6" max="6" width="19.00390625" style="0" customWidth="1"/>
    <col min="7" max="7" width="16.375" style="0" customWidth="1"/>
    <col min="8" max="8" width="16.00390625" style="0" customWidth="1"/>
    <col min="9" max="9" width="16.25390625" style="0" customWidth="1"/>
  </cols>
  <sheetData>
    <row r="1" spans="2:9" ht="27" customHeight="1">
      <c r="B1" s="207" t="s">
        <v>40</v>
      </c>
      <c r="C1" s="207"/>
      <c r="D1" s="207"/>
      <c r="E1" s="207"/>
      <c r="F1" s="207"/>
      <c r="G1" s="207"/>
      <c r="H1" s="207"/>
      <c r="I1" s="207"/>
    </row>
    <row r="2" spans="2:9" s="9" customFormat="1" ht="10.5" customHeight="1" thickBot="1">
      <c r="B2" s="9" t="s">
        <v>24</v>
      </c>
      <c r="G2" s="50"/>
      <c r="H2" s="50" t="s">
        <v>357</v>
      </c>
      <c r="I2" s="12"/>
    </row>
    <row r="3" spans="2:9" s="13" customFormat="1" ht="21" customHeight="1">
      <c r="B3" s="208" t="s">
        <v>202</v>
      </c>
      <c r="C3" s="209"/>
      <c r="D3" s="209"/>
      <c r="E3" s="209"/>
      <c r="F3" s="210"/>
      <c r="G3" s="211" t="s">
        <v>203</v>
      </c>
      <c r="H3" s="211" t="s">
        <v>204</v>
      </c>
      <c r="I3" s="214" t="s">
        <v>205</v>
      </c>
    </row>
    <row r="4" spans="2:9" s="13" customFormat="1" ht="12" customHeight="1">
      <c r="B4" s="218" t="s">
        <v>206</v>
      </c>
      <c r="C4" s="217" t="s">
        <v>207</v>
      </c>
      <c r="D4" s="217" t="s">
        <v>208</v>
      </c>
      <c r="E4" s="217" t="s">
        <v>209</v>
      </c>
      <c r="F4" s="217" t="s">
        <v>210</v>
      </c>
      <c r="G4" s="212"/>
      <c r="H4" s="212"/>
      <c r="I4" s="215"/>
    </row>
    <row r="5" spans="2:9" s="13" customFormat="1" ht="12" customHeight="1">
      <c r="B5" s="218"/>
      <c r="C5" s="217"/>
      <c r="D5" s="217"/>
      <c r="E5" s="217"/>
      <c r="F5" s="217"/>
      <c r="G5" s="213"/>
      <c r="H5" s="213"/>
      <c r="I5" s="216"/>
    </row>
    <row r="6" spans="2:9" s="14" customFormat="1" ht="18.75" customHeight="1">
      <c r="B6" s="145" t="s">
        <v>211</v>
      </c>
      <c r="C6" s="146" t="s">
        <v>8</v>
      </c>
      <c r="D6" s="146" t="s">
        <v>8</v>
      </c>
      <c r="E6" s="146" t="s">
        <v>8</v>
      </c>
      <c r="F6" s="147" t="s">
        <v>212</v>
      </c>
      <c r="G6" s="148"/>
      <c r="H6" s="148">
        <v>105445.20999999999</v>
      </c>
      <c r="I6" s="148">
        <v>636351.15</v>
      </c>
    </row>
    <row r="7" spans="2:9" s="14" customFormat="1" ht="18.75" customHeight="1">
      <c r="B7" s="149" t="s">
        <v>8</v>
      </c>
      <c r="C7" s="146" t="s">
        <v>8</v>
      </c>
      <c r="D7" s="146" t="s">
        <v>8</v>
      </c>
      <c r="E7" s="146" t="s">
        <v>8</v>
      </c>
      <c r="F7" s="147" t="s">
        <v>213</v>
      </c>
      <c r="G7" s="148"/>
      <c r="H7" s="148">
        <v>91425.81</v>
      </c>
      <c r="I7" s="148">
        <v>612917.76</v>
      </c>
    </row>
    <row r="8" spans="2:9" s="14" customFormat="1" ht="18.75" customHeight="1">
      <c r="B8" s="145" t="s">
        <v>8</v>
      </c>
      <c r="C8" s="146" t="s">
        <v>8</v>
      </c>
      <c r="D8" s="146" t="s">
        <v>8</v>
      </c>
      <c r="E8" s="146" t="s">
        <v>8</v>
      </c>
      <c r="F8" s="147" t="s">
        <v>214</v>
      </c>
      <c r="G8" s="122"/>
      <c r="H8" s="148">
        <v>91425.81</v>
      </c>
      <c r="I8" s="148">
        <v>612917.76</v>
      </c>
    </row>
    <row r="9" spans="2:9" s="14" customFormat="1" ht="18.75" customHeight="1">
      <c r="B9" s="149" t="s">
        <v>8</v>
      </c>
      <c r="C9" s="146" t="s">
        <v>8</v>
      </c>
      <c r="D9" s="150" t="s">
        <v>215</v>
      </c>
      <c r="E9" s="146" t="s">
        <v>8</v>
      </c>
      <c r="F9" s="147" t="s">
        <v>216</v>
      </c>
      <c r="G9" s="122"/>
      <c r="H9" s="148">
        <v>51998</v>
      </c>
      <c r="I9" s="148">
        <v>280260</v>
      </c>
    </row>
    <row r="10" spans="2:9" s="14" customFormat="1" ht="18.75" customHeight="1">
      <c r="B10" s="149" t="s">
        <v>8</v>
      </c>
      <c r="C10" s="146" t="s">
        <v>8</v>
      </c>
      <c r="D10" s="146" t="s">
        <v>8</v>
      </c>
      <c r="E10" s="150" t="s">
        <v>215</v>
      </c>
      <c r="F10" s="147" t="s">
        <v>217</v>
      </c>
      <c r="G10" s="122"/>
      <c r="H10" s="148">
        <v>48798</v>
      </c>
      <c r="I10" s="148">
        <v>188760</v>
      </c>
    </row>
    <row r="11" spans="2:9" s="14" customFormat="1" ht="18.75" customHeight="1">
      <c r="B11" s="149" t="s">
        <v>8</v>
      </c>
      <c r="C11" s="146" t="s">
        <v>8</v>
      </c>
      <c r="D11" s="146" t="s">
        <v>8</v>
      </c>
      <c r="E11" s="150" t="s">
        <v>218</v>
      </c>
      <c r="F11" s="147" t="s">
        <v>219</v>
      </c>
      <c r="G11" s="122"/>
      <c r="H11" s="148">
        <v>0</v>
      </c>
      <c r="I11" s="148">
        <v>33300</v>
      </c>
    </row>
    <row r="12" spans="2:9" s="14" customFormat="1" ht="13.5" customHeight="1">
      <c r="B12" s="149" t="s">
        <v>8</v>
      </c>
      <c r="C12" s="146" t="s">
        <v>8</v>
      </c>
      <c r="D12" s="146" t="s">
        <v>8</v>
      </c>
      <c r="E12" s="150" t="s">
        <v>220</v>
      </c>
      <c r="F12" s="147" t="s">
        <v>221</v>
      </c>
      <c r="G12" s="122"/>
      <c r="H12" s="148">
        <v>2800</v>
      </c>
      <c r="I12" s="148">
        <v>56200</v>
      </c>
    </row>
    <row r="13" spans="2:9" s="14" customFormat="1" ht="13.5" customHeight="1">
      <c r="B13" s="149" t="s">
        <v>8</v>
      </c>
      <c r="C13" s="146" t="s">
        <v>8</v>
      </c>
      <c r="D13" s="146" t="s">
        <v>8</v>
      </c>
      <c r="E13" s="150" t="s">
        <v>222</v>
      </c>
      <c r="F13" s="147" t="s">
        <v>223</v>
      </c>
      <c r="G13" s="122"/>
      <c r="H13" s="148">
        <v>0</v>
      </c>
      <c r="I13" s="148">
        <v>0</v>
      </c>
    </row>
    <row r="14" spans="2:9" s="14" customFormat="1" ht="13.5" customHeight="1">
      <c r="B14" s="149" t="s">
        <v>8</v>
      </c>
      <c r="C14" s="146" t="s">
        <v>8</v>
      </c>
      <c r="D14" s="146" t="s">
        <v>8</v>
      </c>
      <c r="E14" s="150" t="s">
        <v>224</v>
      </c>
      <c r="F14" s="147" t="s">
        <v>225</v>
      </c>
      <c r="G14" s="122"/>
      <c r="H14" s="148">
        <v>400</v>
      </c>
      <c r="I14" s="148">
        <v>2000</v>
      </c>
    </row>
    <row r="15" spans="2:9" s="14" customFormat="1" ht="13.5" customHeight="1">
      <c r="B15" s="149" t="s">
        <v>8</v>
      </c>
      <c r="C15" s="146" t="s">
        <v>8</v>
      </c>
      <c r="D15" s="150" t="s">
        <v>226</v>
      </c>
      <c r="E15" s="146" t="s">
        <v>8</v>
      </c>
      <c r="F15" s="147" t="s">
        <v>227</v>
      </c>
      <c r="G15" s="122"/>
      <c r="H15" s="148">
        <v>0</v>
      </c>
      <c r="I15" s="148">
        <v>0</v>
      </c>
    </row>
    <row r="16" spans="2:9" s="14" customFormat="1" ht="13.5" customHeight="1">
      <c r="B16" s="149" t="s">
        <v>8</v>
      </c>
      <c r="C16" s="146" t="s">
        <v>8</v>
      </c>
      <c r="D16" s="146" t="s">
        <v>8</v>
      </c>
      <c r="E16" s="150" t="s">
        <v>228</v>
      </c>
      <c r="F16" s="147" t="s">
        <v>229</v>
      </c>
      <c r="G16" s="122"/>
      <c r="H16" s="148">
        <v>0</v>
      </c>
      <c r="I16" s="148">
        <v>0</v>
      </c>
    </row>
    <row r="17" spans="2:9" s="14" customFormat="1" ht="18.75" customHeight="1">
      <c r="B17" s="149" t="s">
        <v>8</v>
      </c>
      <c r="C17" s="146" t="s">
        <v>8</v>
      </c>
      <c r="D17" s="150" t="s">
        <v>230</v>
      </c>
      <c r="E17" s="146" t="s">
        <v>8</v>
      </c>
      <c r="F17" s="147" t="s">
        <v>231</v>
      </c>
      <c r="G17" s="122"/>
      <c r="H17" s="148">
        <v>9000</v>
      </c>
      <c r="I17" s="148">
        <v>203760</v>
      </c>
    </row>
    <row r="18" spans="2:9" s="14" customFormat="1" ht="18.75" customHeight="1">
      <c r="B18" s="149" t="s">
        <v>8</v>
      </c>
      <c r="C18" s="146" t="s">
        <v>8</v>
      </c>
      <c r="D18" s="146" t="s">
        <v>8</v>
      </c>
      <c r="E18" s="150" t="s">
        <v>228</v>
      </c>
      <c r="F18" s="147" t="s">
        <v>232</v>
      </c>
      <c r="G18" s="122"/>
      <c r="H18" s="148">
        <v>9000</v>
      </c>
      <c r="I18" s="148">
        <v>203760</v>
      </c>
    </row>
    <row r="19" spans="2:9" s="14" customFormat="1" ht="18.75" customHeight="1">
      <c r="B19" s="149" t="s">
        <v>8</v>
      </c>
      <c r="C19" s="146" t="s">
        <v>8</v>
      </c>
      <c r="D19" s="150" t="s">
        <v>233</v>
      </c>
      <c r="E19" s="146" t="s">
        <v>8</v>
      </c>
      <c r="F19" s="147" t="s">
        <v>234</v>
      </c>
      <c r="G19" s="122"/>
      <c r="H19" s="148">
        <v>0</v>
      </c>
      <c r="I19" s="148">
        <v>2730</v>
      </c>
    </row>
    <row r="20" spans="2:9" s="14" customFormat="1" ht="18.75" customHeight="1">
      <c r="B20" s="149" t="s">
        <v>8</v>
      </c>
      <c r="C20" s="146" t="s">
        <v>8</v>
      </c>
      <c r="D20" s="150" t="s">
        <v>8</v>
      </c>
      <c r="E20" s="150" t="s">
        <v>228</v>
      </c>
      <c r="F20" s="147" t="s">
        <v>235</v>
      </c>
      <c r="G20" s="122"/>
      <c r="H20" s="148">
        <v>0</v>
      </c>
      <c r="I20" s="148">
        <v>0</v>
      </c>
    </row>
    <row r="21" spans="2:9" s="14" customFormat="1" ht="18.75" customHeight="1">
      <c r="B21" s="149" t="s">
        <v>8</v>
      </c>
      <c r="C21" s="146" t="s">
        <v>8</v>
      </c>
      <c r="D21" s="146" t="s">
        <v>8</v>
      </c>
      <c r="E21" s="150" t="s">
        <v>236</v>
      </c>
      <c r="F21" s="147" t="s">
        <v>237</v>
      </c>
      <c r="G21" s="122"/>
      <c r="H21" s="148">
        <v>0</v>
      </c>
      <c r="I21" s="148">
        <v>0</v>
      </c>
    </row>
    <row r="22" spans="2:9" s="14" customFormat="1" ht="18.75" customHeight="1">
      <c r="B22" s="149" t="s">
        <v>8</v>
      </c>
      <c r="C22" s="146" t="s">
        <v>8</v>
      </c>
      <c r="D22" s="146" t="s">
        <v>8</v>
      </c>
      <c r="E22" s="150" t="s">
        <v>238</v>
      </c>
      <c r="F22" s="147" t="s">
        <v>239</v>
      </c>
      <c r="G22" s="122"/>
      <c r="H22" s="148">
        <v>0</v>
      </c>
      <c r="I22" s="148">
        <v>2400</v>
      </c>
    </row>
    <row r="23" spans="2:9" s="14" customFormat="1" ht="18.75" customHeight="1">
      <c r="B23" s="149" t="s">
        <v>8</v>
      </c>
      <c r="C23" s="146" t="s">
        <v>8</v>
      </c>
      <c r="D23" s="146" t="s">
        <v>8</v>
      </c>
      <c r="E23" s="150" t="s">
        <v>240</v>
      </c>
      <c r="F23" s="147" t="s">
        <v>241</v>
      </c>
      <c r="G23" s="122"/>
      <c r="H23" s="148">
        <v>0</v>
      </c>
      <c r="I23" s="148">
        <v>330</v>
      </c>
    </row>
    <row r="24" spans="2:9" s="14" customFormat="1" ht="18.75" customHeight="1">
      <c r="B24" s="149" t="s">
        <v>8</v>
      </c>
      <c r="C24" s="146" t="s">
        <v>8</v>
      </c>
      <c r="D24" s="146" t="s">
        <v>8</v>
      </c>
      <c r="E24" s="150" t="s">
        <v>242</v>
      </c>
      <c r="F24" s="147" t="s">
        <v>243</v>
      </c>
      <c r="G24" s="122"/>
      <c r="H24" s="148">
        <v>0</v>
      </c>
      <c r="I24" s="148">
        <v>0</v>
      </c>
    </row>
    <row r="25" spans="2:9" s="14" customFormat="1" ht="18.75" customHeight="1">
      <c r="B25" s="149" t="s">
        <v>8</v>
      </c>
      <c r="C25" s="146" t="s">
        <v>8</v>
      </c>
      <c r="D25" s="150" t="s">
        <v>224</v>
      </c>
      <c r="E25" s="146" t="s">
        <v>8</v>
      </c>
      <c r="F25" s="147" t="s">
        <v>244</v>
      </c>
      <c r="G25" s="122"/>
      <c r="H25" s="148">
        <v>12216.699999999999</v>
      </c>
      <c r="I25" s="148">
        <v>61083.5</v>
      </c>
    </row>
    <row r="26" spans="2:9" s="14" customFormat="1" ht="18.75" customHeight="1">
      <c r="B26" s="149" t="s">
        <v>8</v>
      </c>
      <c r="C26" s="146" t="s">
        <v>8</v>
      </c>
      <c r="D26" s="146" t="s">
        <v>8</v>
      </c>
      <c r="E26" s="150" t="s">
        <v>228</v>
      </c>
      <c r="F26" s="147" t="s">
        <v>245</v>
      </c>
      <c r="G26" s="122"/>
      <c r="H26" s="148">
        <v>4697</v>
      </c>
      <c r="I26" s="148">
        <v>23485</v>
      </c>
    </row>
    <row r="27" spans="2:9" s="14" customFormat="1" ht="18.75" customHeight="1">
      <c r="B27" s="149" t="s">
        <v>8</v>
      </c>
      <c r="C27" s="146" t="s">
        <v>8</v>
      </c>
      <c r="D27" s="146" t="s">
        <v>8</v>
      </c>
      <c r="E27" s="150" t="s">
        <v>226</v>
      </c>
      <c r="F27" s="147" t="s">
        <v>246</v>
      </c>
      <c r="G27" s="122"/>
      <c r="H27" s="148">
        <v>4030</v>
      </c>
      <c r="I27" s="148">
        <v>20150</v>
      </c>
    </row>
    <row r="28" spans="2:9" s="14" customFormat="1" ht="18.75" customHeight="1">
      <c r="B28" s="149" t="s">
        <v>8</v>
      </c>
      <c r="C28" s="146" t="s">
        <v>8</v>
      </c>
      <c r="D28" s="150" t="s">
        <v>8</v>
      </c>
      <c r="E28" s="150" t="s">
        <v>230</v>
      </c>
      <c r="F28" s="147" t="s">
        <v>247</v>
      </c>
      <c r="G28" s="122"/>
      <c r="H28" s="148">
        <v>3019.3</v>
      </c>
      <c r="I28" s="148">
        <v>15096.5</v>
      </c>
    </row>
    <row r="29" spans="2:9" s="14" customFormat="1" ht="18.75" customHeight="1">
      <c r="B29" s="149" t="s">
        <v>8</v>
      </c>
      <c r="C29" s="146" t="s">
        <v>8</v>
      </c>
      <c r="D29" s="146" t="s">
        <v>8</v>
      </c>
      <c r="E29" s="150" t="s">
        <v>233</v>
      </c>
      <c r="F29" s="147" t="s">
        <v>248</v>
      </c>
      <c r="G29" s="122"/>
      <c r="H29" s="148">
        <v>167.8</v>
      </c>
      <c r="I29" s="148">
        <v>839</v>
      </c>
    </row>
    <row r="30" spans="2:9" s="14" customFormat="1" ht="18.75" customHeight="1">
      <c r="B30" s="149" t="s">
        <v>8</v>
      </c>
      <c r="C30" s="146" t="s">
        <v>8</v>
      </c>
      <c r="D30" s="146" t="s">
        <v>8</v>
      </c>
      <c r="E30" s="150" t="s">
        <v>224</v>
      </c>
      <c r="F30" s="147" t="s">
        <v>249</v>
      </c>
      <c r="G30" s="151" t="s">
        <v>250</v>
      </c>
      <c r="H30" s="148">
        <v>0</v>
      </c>
      <c r="I30" s="148">
        <v>0</v>
      </c>
    </row>
    <row r="31" spans="2:9" s="14" customFormat="1" ht="18.75" customHeight="1">
      <c r="B31" s="149" t="s">
        <v>8</v>
      </c>
      <c r="C31" s="146" t="s">
        <v>8</v>
      </c>
      <c r="D31" s="146" t="s">
        <v>8</v>
      </c>
      <c r="E31" s="150" t="s">
        <v>251</v>
      </c>
      <c r="F31" s="147" t="s">
        <v>252</v>
      </c>
      <c r="G31" s="122"/>
      <c r="H31" s="148">
        <v>235.2</v>
      </c>
      <c r="I31" s="148">
        <v>1176</v>
      </c>
    </row>
    <row r="32" spans="2:9" s="14" customFormat="1" ht="18.75" customHeight="1">
      <c r="B32" s="149" t="s">
        <v>8</v>
      </c>
      <c r="C32" s="146" t="s">
        <v>8</v>
      </c>
      <c r="D32" s="146" t="s">
        <v>8</v>
      </c>
      <c r="E32" s="150" t="s">
        <v>253</v>
      </c>
      <c r="F32" s="147" t="s">
        <v>254</v>
      </c>
      <c r="G32" s="122"/>
      <c r="H32" s="148">
        <v>67.4</v>
      </c>
      <c r="I32" s="148">
        <v>337</v>
      </c>
    </row>
    <row r="33" spans="2:9" s="14" customFormat="1" ht="18.75" customHeight="1">
      <c r="B33" s="149" t="s">
        <v>8</v>
      </c>
      <c r="C33" s="150" t="s">
        <v>8</v>
      </c>
      <c r="D33" s="150" t="s">
        <v>253</v>
      </c>
      <c r="E33" s="146" t="s">
        <v>8</v>
      </c>
      <c r="F33" s="147" t="s">
        <v>255</v>
      </c>
      <c r="G33" s="122"/>
      <c r="H33" s="148">
        <v>6122.13</v>
      </c>
      <c r="I33" s="148">
        <v>28211.3</v>
      </c>
    </row>
    <row r="34" spans="2:9" s="14" customFormat="1" ht="18.75" customHeight="1">
      <c r="B34" s="149" t="s">
        <v>8</v>
      </c>
      <c r="C34" s="146" t="s">
        <v>8</v>
      </c>
      <c r="D34" s="146" t="s">
        <v>8</v>
      </c>
      <c r="E34" s="150" t="s">
        <v>228</v>
      </c>
      <c r="F34" s="147" t="s">
        <v>256</v>
      </c>
      <c r="G34" s="122"/>
      <c r="H34" s="148">
        <v>2336.9</v>
      </c>
      <c r="I34" s="148">
        <v>13433.5</v>
      </c>
    </row>
    <row r="35" spans="2:9" s="14" customFormat="1" ht="18.75" customHeight="1">
      <c r="B35" s="149" t="s">
        <v>8</v>
      </c>
      <c r="C35" s="146" t="s">
        <v>8</v>
      </c>
      <c r="D35" s="150" t="s">
        <v>8</v>
      </c>
      <c r="E35" s="150" t="s">
        <v>226</v>
      </c>
      <c r="F35" s="147" t="s">
        <v>257</v>
      </c>
      <c r="G35" s="122"/>
      <c r="H35" s="148">
        <v>159.1</v>
      </c>
      <c r="I35" s="148">
        <v>477.1</v>
      </c>
    </row>
    <row r="36" spans="2:9" s="14" customFormat="1" ht="18.75" customHeight="1">
      <c r="B36" s="149" t="s">
        <v>8</v>
      </c>
      <c r="C36" s="146" t="s">
        <v>8</v>
      </c>
      <c r="D36" s="146" t="s">
        <v>8</v>
      </c>
      <c r="E36" s="150" t="s">
        <v>230</v>
      </c>
      <c r="F36" s="147" t="s">
        <v>258</v>
      </c>
      <c r="G36" s="122"/>
      <c r="H36" s="148">
        <v>3626.13</v>
      </c>
      <c r="I36" s="148">
        <v>5709.7</v>
      </c>
    </row>
    <row r="37" spans="2:9" s="14" customFormat="1" ht="18.75" customHeight="1">
      <c r="B37" s="149" t="s">
        <v>8</v>
      </c>
      <c r="C37" s="146" t="s">
        <v>8</v>
      </c>
      <c r="D37" s="146" t="s">
        <v>8</v>
      </c>
      <c r="E37" s="150" t="s">
        <v>233</v>
      </c>
      <c r="F37" s="147" t="s">
        <v>259</v>
      </c>
      <c r="G37" s="122"/>
      <c r="H37" s="148">
        <v>0</v>
      </c>
      <c r="I37" s="148">
        <v>551</v>
      </c>
    </row>
    <row r="38" spans="2:9" s="14" customFormat="1" ht="18.75" customHeight="1">
      <c r="B38" s="149" t="s">
        <v>8</v>
      </c>
      <c r="C38" s="146" t="s">
        <v>8</v>
      </c>
      <c r="D38" s="150" t="s">
        <v>8</v>
      </c>
      <c r="E38" s="150" t="s">
        <v>224</v>
      </c>
      <c r="F38" s="147" t="s">
        <v>260</v>
      </c>
      <c r="G38" s="122"/>
      <c r="H38" s="148">
        <v>0</v>
      </c>
      <c r="I38" s="148">
        <v>0</v>
      </c>
    </row>
    <row r="39" spans="2:9" s="14" customFormat="1" ht="18.75" customHeight="1">
      <c r="B39" s="149" t="s">
        <v>8</v>
      </c>
      <c r="C39" s="146" t="s">
        <v>8</v>
      </c>
      <c r="D39" s="150" t="s">
        <v>8</v>
      </c>
      <c r="E39" s="150" t="s">
        <v>251</v>
      </c>
      <c r="F39" s="147" t="s">
        <v>261</v>
      </c>
      <c r="G39" s="122"/>
      <c r="H39" s="152">
        <v>0</v>
      </c>
      <c r="I39" s="148">
        <v>0</v>
      </c>
    </row>
    <row r="40" spans="2:9" s="14" customFormat="1" ht="18.75" customHeight="1">
      <c r="B40" s="149" t="s">
        <v>8</v>
      </c>
      <c r="C40" s="146" t="s">
        <v>8</v>
      </c>
      <c r="D40" s="150" t="s">
        <v>8</v>
      </c>
      <c r="E40" s="150" t="s">
        <v>253</v>
      </c>
      <c r="F40" s="147" t="s">
        <v>262</v>
      </c>
      <c r="G40" s="122"/>
      <c r="H40" s="152">
        <v>0</v>
      </c>
      <c r="I40" s="148">
        <v>0</v>
      </c>
    </row>
    <row r="41" spans="2:9" s="14" customFormat="1" ht="18.75" customHeight="1">
      <c r="B41" s="149" t="s">
        <v>8</v>
      </c>
      <c r="C41" s="146" t="s">
        <v>8</v>
      </c>
      <c r="D41" s="150" t="s">
        <v>8</v>
      </c>
      <c r="E41" s="150" t="s">
        <v>263</v>
      </c>
      <c r="F41" s="147" t="s">
        <v>264</v>
      </c>
      <c r="G41" s="122"/>
      <c r="H41" s="152">
        <v>0</v>
      </c>
      <c r="I41" s="148">
        <v>0</v>
      </c>
    </row>
    <row r="42" spans="2:9" s="14" customFormat="1" ht="18.75" customHeight="1">
      <c r="B42" s="149" t="s">
        <v>8</v>
      </c>
      <c r="C42" s="146" t="s">
        <v>8</v>
      </c>
      <c r="D42" s="150" t="s">
        <v>8</v>
      </c>
      <c r="E42" s="150" t="s">
        <v>265</v>
      </c>
      <c r="F42" s="201" t="s">
        <v>239</v>
      </c>
      <c r="G42" s="122"/>
      <c r="H42" s="152"/>
      <c r="I42" s="148">
        <v>8040</v>
      </c>
    </row>
    <row r="43" spans="2:9" s="14" customFormat="1" ht="18.75" customHeight="1">
      <c r="B43" s="149" t="s">
        <v>8</v>
      </c>
      <c r="C43" s="146" t="s">
        <v>8</v>
      </c>
      <c r="D43" s="150" t="s">
        <v>263</v>
      </c>
      <c r="E43" s="146" t="s">
        <v>8</v>
      </c>
      <c r="F43" s="147" t="s">
        <v>266</v>
      </c>
      <c r="G43" s="122"/>
      <c r="H43" s="152">
        <v>0</v>
      </c>
      <c r="I43" s="152">
        <v>0</v>
      </c>
    </row>
    <row r="44" spans="2:9" s="14" customFormat="1" ht="18.75" customHeight="1">
      <c r="B44" s="149" t="s">
        <v>8</v>
      </c>
      <c r="C44" s="146" t="s">
        <v>8</v>
      </c>
      <c r="D44" s="150" t="s">
        <v>8</v>
      </c>
      <c r="E44" s="150" t="s">
        <v>228</v>
      </c>
      <c r="F44" s="147" t="s">
        <v>267</v>
      </c>
      <c r="G44" s="122"/>
      <c r="H44" s="148">
        <v>0</v>
      </c>
      <c r="I44" s="148">
        <v>0</v>
      </c>
    </row>
    <row r="45" spans="2:9" s="14" customFormat="1" ht="18.75" customHeight="1">
      <c r="B45" s="149" t="s">
        <v>8</v>
      </c>
      <c r="C45" s="146" t="s">
        <v>8</v>
      </c>
      <c r="D45" s="150" t="s">
        <v>265</v>
      </c>
      <c r="E45" s="150" t="s">
        <v>8</v>
      </c>
      <c r="F45" s="147" t="s">
        <v>268</v>
      </c>
      <c r="G45" s="122"/>
      <c r="H45" s="148">
        <v>0</v>
      </c>
      <c r="I45" s="148">
        <v>0</v>
      </c>
    </row>
    <row r="46" spans="2:9" s="14" customFormat="1" ht="18.75" customHeight="1">
      <c r="B46" s="149" t="s">
        <v>8</v>
      </c>
      <c r="C46" s="146" t="s">
        <v>8</v>
      </c>
      <c r="D46" s="150" t="s">
        <v>8</v>
      </c>
      <c r="E46" s="150" t="s">
        <v>228</v>
      </c>
      <c r="F46" s="147" t="s">
        <v>269</v>
      </c>
      <c r="G46" s="122"/>
      <c r="H46" s="148">
        <v>0</v>
      </c>
      <c r="I46" s="148">
        <v>0</v>
      </c>
    </row>
    <row r="47" spans="2:9" s="14" customFormat="1" ht="18.75" customHeight="1">
      <c r="B47" s="149" t="s">
        <v>8</v>
      </c>
      <c r="C47" s="146" t="s">
        <v>8</v>
      </c>
      <c r="D47" s="150" t="s">
        <v>8</v>
      </c>
      <c r="E47" s="150" t="s">
        <v>226</v>
      </c>
      <c r="F47" s="147" t="s">
        <v>270</v>
      </c>
      <c r="G47" s="122"/>
      <c r="H47" s="148">
        <v>0</v>
      </c>
      <c r="I47" s="148">
        <v>0</v>
      </c>
    </row>
    <row r="48" spans="2:9" s="14" customFormat="1" ht="18.75" customHeight="1">
      <c r="B48" s="149" t="s">
        <v>8</v>
      </c>
      <c r="C48" s="146" t="s">
        <v>8</v>
      </c>
      <c r="D48" s="150" t="s">
        <v>8</v>
      </c>
      <c r="E48" s="150" t="s">
        <v>230</v>
      </c>
      <c r="F48" s="147" t="s">
        <v>271</v>
      </c>
      <c r="G48" s="122"/>
      <c r="H48" s="148">
        <v>0</v>
      </c>
      <c r="I48" s="148">
        <v>0</v>
      </c>
    </row>
    <row r="49" spans="2:9" s="14" customFormat="1" ht="18.75" customHeight="1">
      <c r="B49" s="149" t="s">
        <v>8</v>
      </c>
      <c r="C49" s="146" t="s">
        <v>8</v>
      </c>
      <c r="D49" s="150" t="s">
        <v>236</v>
      </c>
      <c r="E49" s="150" t="s">
        <v>8</v>
      </c>
      <c r="F49" s="147" t="s">
        <v>272</v>
      </c>
      <c r="G49" s="122"/>
      <c r="H49" s="152">
        <v>12088.98</v>
      </c>
      <c r="I49" s="148">
        <v>36872.96</v>
      </c>
    </row>
    <row r="50" spans="2:9" s="14" customFormat="1" ht="18.75" customHeight="1">
      <c r="B50" s="149" t="s">
        <v>8</v>
      </c>
      <c r="C50" s="146" t="s">
        <v>8</v>
      </c>
      <c r="D50" s="146" t="s">
        <v>8</v>
      </c>
      <c r="E50" s="150" t="s">
        <v>228</v>
      </c>
      <c r="F50" s="147" t="s">
        <v>273</v>
      </c>
      <c r="G50" s="122"/>
      <c r="H50" s="148">
        <v>11631.98</v>
      </c>
      <c r="I50" s="148">
        <v>25471.46</v>
      </c>
    </row>
    <row r="51" spans="2:9" s="14" customFormat="1" ht="18.75" customHeight="1">
      <c r="B51" s="149" t="s">
        <v>8</v>
      </c>
      <c r="C51" s="146" t="s">
        <v>8</v>
      </c>
      <c r="D51" s="146" t="s">
        <v>8</v>
      </c>
      <c r="E51" s="150" t="s">
        <v>226</v>
      </c>
      <c r="F51" s="147" t="s">
        <v>274</v>
      </c>
      <c r="G51" s="122"/>
      <c r="H51" s="148">
        <v>0</v>
      </c>
      <c r="I51" s="148">
        <v>0</v>
      </c>
    </row>
    <row r="52" spans="2:9" s="14" customFormat="1" ht="18.75" customHeight="1">
      <c r="B52" s="149" t="s">
        <v>8</v>
      </c>
      <c r="C52" s="146" t="s">
        <v>8</v>
      </c>
      <c r="D52" s="146" t="s">
        <v>8</v>
      </c>
      <c r="E52" s="150" t="s">
        <v>230</v>
      </c>
      <c r="F52" s="147" t="s">
        <v>275</v>
      </c>
      <c r="G52" s="122"/>
      <c r="H52" s="148">
        <v>0</v>
      </c>
      <c r="I52" s="148">
        <v>0</v>
      </c>
    </row>
    <row r="53" spans="2:9" s="14" customFormat="1" ht="18.75" customHeight="1">
      <c r="B53" s="149" t="s">
        <v>8</v>
      </c>
      <c r="C53" s="146" t="s">
        <v>8</v>
      </c>
      <c r="D53" s="146" t="s">
        <v>8</v>
      </c>
      <c r="E53" s="150" t="s">
        <v>224</v>
      </c>
      <c r="F53" s="147" t="s">
        <v>276</v>
      </c>
      <c r="G53" s="122"/>
      <c r="H53" s="148">
        <v>0</v>
      </c>
      <c r="I53" s="148">
        <v>0</v>
      </c>
    </row>
    <row r="54" spans="2:9" s="14" customFormat="1" ht="18.75" customHeight="1">
      <c r="B54" s="149" t="s">
        <v>8</v>
      </c>
      <c r="C54" s="146" t="s">
        <v>8</v>
      </c>
      <c r="D54" s="146" t="s">
        <v>8</v>
      </c>
      <c r="E54" s="150" t="s">
        <v>251</v>
      </c>
      <c r="F54" s="147" t="s">
        <v>277</v>
      </c>
      <c r="G54" s="122"/>
      <c r="H54" s="148">
        <v>457</v>
      </c>
      <c r="I54" s="148">
        <v>2373.8</v>
      </c>
    </row>
    <row r="55" spans="2:9" s="14" customFormat="1" ht="18.75" customHeight="1">
      <c r="B55" s="149" t="s">
        <v>8</v>
      </c>
      <c r="C55" s="146" t="s">
        <v>8</v>
      </c>
      <c r="D55" s="146" t="s">
        <v>8</v>
      </c>
      <c r="E55" s="150" t="s">
        <v>253</v>
      </c>
      <c r="F55" s="147" t="s">
        <v>278</v>
      </c>
      <c r="G55" s="122"/>
      <c r="H55" s="148">
        <v>0</v>
      </c>
      <c r="I55" s="148">
        <v>7017.7</v>
      </c>
    </row>
    <row r="56" spans="2:9" s="14" customFormat="1" ht="15" customHeight="1">
      <c r="B56" s="149" t="s">
        <v>8</v>
      </c>
      <c r="C56" s="146" t="s">
        <v>8</v>
      </c>
      <c r="D56" s="146" t="s">
        <v>8</v>
      </c>
      <c r="E56" s="150" t="s">
        <v>236</v>
      </c>
      <c r="F56" s="147" t="s">
        <v>225</v>
      </c>
      <c r="G56" s="122"/>
      <c r="H56" s="148">
        <v>0</v>
      </c>
      <c r="I56" s="148">
        <v>2010</v>
      </c>
    </row>
    <row r="57" spans="2:9" s="14" customFormat="1" ht="15" customHeight="1">
      <c r="B57" s="149" t="s">
        <v>8</v>
      </c>
      <c r="C57" s="146" t="s">
        <v>8</v>
      </c>
      <c r="D57" s="150" t="s">
        <v>8</v>
      </c>
      <c r="E57" s="150" t="s">
        <v>279</v>
      </c>
      <c r="F57" s="147" t="s">
        <v>280</v>
      </c>
      <c r="G57" s="122"/>
      <c r="H57" s="148">
        <v>0</v>
      </c>
      <c r="I57" s="148">
        <v>0</v>
      </c>
    </row>
    <row r="58" spans="2:9" s="14" customFormat="1" ht="15" customHeight="1">
      <c r="B58" s="149" t="s">
        <v>8</v>
      </c>
      <c r="C58" s="146" t="s">
        <v>8</v>
      </c>
      <c r="D58" s="150" t="s">
        <v>281</v>
      </c>
      <c r="E58" s="150" t="s">
        <v>8</v>
      </c>
      <c r="F58" s="147" t="s">
        <v>282</v>
      </c>
      <c r="G58" s="122"/>
      <c r="H58" s="148">
        <v>0</v>
      </c>
      <c r="I58" s="148">
        <v>0</v>
      </c>
    </row>
    <row r="59" spans="2:9" s="14" customFormat="1" ht="15" customHeight="1">
      <c r="B59" s="149" t="s">
        <v>8</v>
      </c>
      <c r="C59" s="146" t="s">
        <v>8</v>
      </c>
      <c r="D59" s="150" t="s">
        <v>8</v>
      </c>
      <c r="E59" s="150" t="s">
        <v>228</v>
      </c>
      <c r="F59" s="147" t="s">
        <v>261</v>
      </c>
      <c r="G59" s="122"/>
      <c r="H59" s="148">
        <v>0</v>
      </c>
      <c r="I59" s="148">
        <v>0</v>
      </c>
    </row>
    <row r="60" spans="2:9" s="14" customFormat="1" ht="18.75" customHeight="1">
      <c r="B60" s="149" t="s">
        <v>8</v>
      </c>
      <c r="C60" s="146" t="s">
        <v>8</v>
      </c>
      <c r="D60" s="150" t="s">
        <v>279</v>
      </c>
      <c r="E60" s="150" t="s">
        <v>8</v>
      </c>
      <c r="F60" s="147" t="s">
        <v>283</v>
      </c>
      <c r="G60" s="122"/>
      <c r="H60" s="148">
        <v>0</v>
      </c>
      <c r="I60" s="148">
        <v>0</v>
      </c>
    </row>
    <row r="61" spans="2:9" s="14" customFormat="1" ht="15.75" customHeight="1">
      <c r="B61" s="149" t="s">
        <v>8</v>
      </c>
      <c r="C61" s="146" t="s">
        <v>8</v>
      </c>
      <c r="D61" s="150" t="s">
        <v>8</v>
      </c>
      <c r="E61" s="150" t="s">
        <v>228</v>
      </c>
      <c r="F61" s="147" t="s">
        <v>284</v>
      </c>
      <c r="G61" s="122"/>
      <c r="H61" s="148">
        <v>0</v>
      </c>
      <c r="I61" s="148">
        <v>0</v>
      </c>
    </row>
    <row r="62" spans="2:9" s="14" customFormat="1" ht="15.75" customHeight="1">
      <c r="B62" s="149" t="s">
        <v>8</v>
      </c>
      <c r="C62" s="146" t="s">
        <v>8</v>
      </c>
      <c r="D62" s="150" t="s">
        <v>8</v>
      </c>
      <c r="E62" s="150" t="s">
        <v>279</v>
      </c>
      <c r="F62" s="147" t="s">
        <v>285</v>
      </c>
      <c r="G62" s="122"/>
      <c r="H62" s="148">
        <v>0</v>
      </c>
      <c r="I62" s="148">
        <v>0</v>
      </c>
    </row>
    <row r="63" spans="2:9" s="14" customFormat="1" ht="18.75" customHeight="1">
      <c r="B63" s="149" t="s">
        <v>8</v>
      </c>
      <c r="C63" s="146" t="s">
        <v>8</v>
      </c>
      <c r="D63" s="146" t="s">
        <v>8</v>
      </c>
      <c r="E63" s="150" t="s">
        <v>238</v>
      </c>
      <c r="F63" s="147" t="s">
        <v>239</v>
      </c>
      <c r="G63" s="122"/>
      <c r="H63" s="148">
        <v>0</v>
      </c>
      <c r="I63" s="148">
        <v>0</v>
      </c>
    </row>
    <row r="64" spans="2:9" s="14" customFormat="1" ht="18.75" customHeight="1">
      <c r="B64" s="149" t="s">
        <v>8</v>
      </c>
      <c r="C64" s="146" t="s">
        <v>8</v>
      </c>
      <c r="D64" s="146" t="s">
        <v>8</v>
      </c>
      <c r="E64" s="150" t="s">
        <v>8</v>
      </c>
      <c r="F64" s="147" t="s">
        <v>286</v>
      </c>
      <c r="G64" s="122"/>
      <c r="H64" s="148">
        <v>14019.4</v>
      </c>
      <c r="I64" s="148">
        <v>23433.390000000003</v>
      </c>
    </row>
    <row r="65" spans="2:9" s="14" customFormat="1" ht="18.75" customHeight="1">
      <c r="B65" s="149" t="s">
        <v>8</v>
      </c>
      <c r="C65" s="146" t="s">
        <v>8</v>
      </c>
      <c r="D65" s="146" t="s">
        <v>8</v>
      </c>
      <c r="E65" s="150" t="s">
        <v>228</v>
      </c>
      <c r="F65" s="147" t="s">
        <v>287</v>
      </c>
      <c r="G65" s="122"/>
      <c r="H65" s="148">
        <v>0</v>
      </c>
      <c r="I65" s="148">
        <v>0</v>
      </c>
    </row>
    <row r="66" spans="2:9" s="14" customFormat="1" ht="18.75" customHeight="1">
      <c r="B66" s="149" t="s">
        <v>8</v>
      </c>
      <c r="C66" s="146" t="s">
        <v>8</v>
      </c>
      <c r="D66" s="146" t="s">
        <v>8</v>
      </c>
      <c r="E66" s="150" t="s">
        <v>226</v>
      </c>
      <c r="F66" s="147" t="s">
        <v>288</v>
      </c>
      <c r="G66" s="122"/>
      <c r="H66" s="148">
        <v>14019.4</v>
      </c>
      <c r="I66" s="148">
        <v>22689.4</v>
      </c>
    </row>
    <row r="67" spans="2:9" s="14" customFormat="1" ht="15" customHeight="1">
      <c r="B67" s="149" t="s">
        <v>8</v>
      </c>
      <c r="C67" s="146" t="s">
        <v>8</v>
      </c>
      <c r="D67" s="146" t="s">
        <v>8</v>
      </c>
      <c r="E67" s="150" t="s">
        <v>230</v>
      </c>
      <c r="F67" s="147" t="s">
        <v>289</v>
      </c>
      <c r="G67" s="122"/>
      <c r="H67" s="148">
        <v>0</v>
      </c>
      <c r="I67" s="148">
        <v>0</v>
      </c>
    </row>
    <row r="68" spans="2:9" s="14" customFormat="1" ht="18.75" customHeight="1">
      <c r="B68" s="149" t="s">
        <v>8</v>
      </c>
      <c r="C68" s="146" t="s">
        <v>8</v>
      </c>
      <c r="D68" s="146" t="s">
        <v>8</v>
      </c>
      <c r="E68" s="150" t="s">
        <v>233</v>
      </c>
      <c r="F68" s="147" t="s">
        <v>290</v>
      </c>
      <c r="G68" s="122"/>
      <c r="H68" s="148">
        <v>0</v>
      </c>
      <c r="I68" s="148">
        <v>504.79</v>
      </c>
    </row>
    <row r="69" spans="2:9" s="14" customFormat="1" ht="17.25" customHeight="1">
      <c r="B69" s="149" t="s">
        <v>8</v>
      </c>
      <c r="C69" s="146" t="s">
        <v>8</v>
      </c>
      <c r="D69" s="146" t="s">
        <v>8</v>
      </c>
      <c r="E69" s="150" t="s">
        <v>224</v>
      </c>
      <c r="F69" s="147" t="s">
        <v>291</v>
      </c>
      <c r="G69" s="122"/>
      <c r="H69" s="148">
        <v>0</v>
      </c>
      <c r="I69" s="148">
        <v>239.2</v>
      </c>
    </row>
    <row r="70" spans="2:9" s="14" customFormat="1" ht="18.75" customHeight="1" thickBot="1">
      <c r="B70" s="153" t="s">
        <v>8</v>
      </c>
      <c r="C70" s="154" t="s">
        <v>8</v>
      </c>
      <c r="D70" s="154" t="s">
        <v>8</v>
      </c>
      <c r="E70" s="155" t="s">
        <v>8</v>
      </c>
      <c r="F70" s="156"/>
      <c r="G70" s="136"/>
      <c r="H70" s="157"/>
      <c r="I70" s="157"/>
    </row>
    <row r="71" spans="2:9" ht="14.25">
      <c r="B71" s="142"/>
      <c r="C71" s="142"/>
      <c r="D71" s="142"/>
      <c r="E71" s="142"/>
      <c r="F71" s="142"/>
      <c r="G71" s="142"/>
      <c r="H71" s="142"/>
      <c r="I71" s="142"/>
    </row>
    <row r="72" spans="2:9" ht="14.25">
      <c r="B72" s="142"/>
      <c r="C72" s="142"/>
      <c r="D72" s="142"/>
      <c r="E72" s="142"/>
      <c r="F72" s="142"/>
      <c r="G72" s="142"/>
      <c r="H72" s="142"/>
      <c r="I72" s="142"/>
    </row>
    <row r="73" spans="2:9" ht="14.25">
      <c r="B73" s="142"/>
      <c r="C73" s="142"/>
      <c r="D73" s="142"/>
      <c r="E73" s="142"/>
      <c r="F73" s="142"/>
      <c r="G73" s="142"/>
      <c r="H73" s="142"/>
      <c r="I73" s="142"/>
    </row>
    <row r="74" spans="2:9" ht="14.25">
      <c r="B74" s="142"/>
      <c r="C74" s="142"/>
      <c r="D74" s="142"/>
      <c r="E74" s="142"/>
      <c r="F74" s="142"/>
      <c r="G74" s="142"/>
      <c r="H74" s="142"/>
      <c r="I74" s="142"/>
    </row>
    <row r="75" spans="2:9" ht="14.25">
      <c r="B75" s="142"/>
      <c r="C75" s="142"/>
      <c r="D75" s="142"/>
      <c r="E75" s="142"/>
      <c r="F75" s="142"/>
      <c r="G75" s="142"/>
      <c r="H75" s="142"/>
      <c r="I75" s="142"/>
    </row>
    <row r="76" spans="2:9" ht="14.25">
      <c r="B76" s="142"/>
      <c r="C76" s="142"/>
      <c r="D76" s="142"/>
      <c r="E76" s="142"/>
      <c r="F76" s="142"/>
      <c r="G76" s="142"/>
      <c r="H76" s="142"/>
      <c r="I76" s="142"/>
    </row>
    <row r="77" spans="2:9" ht="14.25">
      <c r="B77" s="142"/>
      <c r="C77" s="142"/>
      <c r="D77" s="142"/>
      <c r="E77" s="142"/>
      <c r="F77" s="142"/>
      <c r="G77" s="142"/>
      <c r="H77" s="142"/>
      <c r="I77" s="142"/>
    </row>
    <row r="78" spans="2:9" ht="14.25">
      <c r="B78" s="142"/>
      <c r="C78" s="142"/>
      <c r="D78" s="142"/>
      <c r="E78" s="142"/>
      <c r="F78" s="142"/>
      <c r="G78" s="142"/>
      <c r="H78" s="142"/>
      <c r="I78" s="142"/>
    </row>
    <row r="79" spans="2:9" ht="14.25">
      <c r="B79" s="142"/>
      <c r="C79" s="142"/>
      <c r="D79" s="142"/>
      <c r="E79" s="142"/>
      <c r="F79" s="142"/>
      <c r="G79" s="142"/>
      <c r="H79" s="142"/>
      <c r="I79" s="142"/>
    </row>
    <row r="80" spans="2:9" ht="14.25">
      <c r="B80" s="142"/>
      <c r="C80" s="142"/>
      <c r="D80" s="142"/>
      <c r="E80" s="142"/>
      <c r="F80" s="142"/>
      <c r="G80" s="142"/>
      <c r="H80" s="142"/>
      <c r="I80" s="142"/>
    </row>
    <row r="81" spans="2:9" ht="14.25">
      <c r="B81" s="142"/>
      <c r="C81" s="142"/>
      <c r="D81" s="142"/>
      <c r="E81" s="142"/>
      <c r="F81" s="142"/>
      <c r="G81" s="142"/>
      <c r="H81" s="142"/>
      <c r="I81" s="142"/>
    </row>
    <row r="82" spans="2:9" ht="14.25">
      <c r="B82" s="142"/>
      <c r="C82" s="142"/>
      <c r="D82" s="142"/>
      <c r="E82" s="142"/>
      <c r="F82" s="142"/>
      <c r="G82" s="142"/>
      <c r="H82" s="142"/>
      <c r="I82" s="142"/>
    </row>
    <row r="83" spans="2:9" ht="14.25">
      <c r="B83" s="142"/>
      <c r="C83" s="142"/>
      <c r="D83" s="142"/>
      <c r="E83" s="142"/>
      <c r="F83" s="142"/>
      <c r="G83" s="142"/>
      <c r="H83" s="142"/>
      <c r="I83" s="142"/>
    </row>
    <row r="84" spans="2:9" ht="14.25">
      <c r="B84" s="142"/>
      <c r="C84" s="142"/>
      <c r="D84" s="142"/>
      <c r="E84" s="142"/>
      <c r="F84" s="142"/>
      <c r="G84" s="142"/>
      <c r="H84" s="142"/>
      <c r="I84" s="142"/>
    </row>
    <row r="85" spans="2:9" ht="14.25">
      <c r="B85" s="142"/>
      <c r="C85" s="142"/>
      <c r="D85" s="142"/>
      <c r="E85" s="142"/>
      <c r="F85" s="142"/>
      <c r="G85" s="142"/>
      <c r="H85" s="142"/>
      <c r="I85" s="142"/>
    </row>
    <row r="86" spans="2:9" ht="14.25">
      <c r="B86" s="142"/>
      <c r="C86" s="142"/>
      <c r="D86" s="142"/>
      <c r="E86" s="142"/>
      <c r="F86" s="142"/>
      <c r="G86" s="142"/>
      <c r="H86" s="142"/>
      <c r="I86" s="142"/>
    </row>
    <row r="87" spans="2:9" ht="14.25">
      <c r="B87" s="142"/>
      <c r="C87" s="142"/>
      <c r="D87" s="142"/>
      <c r="E87" s="142"/>
      <c r="F87" s="142"/>
      <c r="G87" s="142"/>
      <c r="H87" s="142"/>
      <c r="I87" s="142"/>
    </row>
    <row r="88" spans="2:9" ht="14.25">
      <c r="B88" s="142"/>
      <c r="C88" s="142"/>
      <c r="D88" s="142"/>
      <c r="E88" s="142"/>
      <c r="F88" s="142"/>
      <c r="G88" s="142"/>
      <c r="H88" s="142"/>
      <c r="I88" s="142"/>
    </row>
    <row r="89" spans="2:9" ht="14.25">
      <c r="B89" s="142"/>
      <c r="C89" s="142"/>
      <c r="D89" s="142"/>
      <c r="E89" s="142"/>
      <c r="F89" s="142"/>
      <c r="G89" s="142"/>
      <c r="H89" s="142"/>
      <c r="I89" s="142"/>
    </row>
    <row r="90" spans="2:9" ht="14.25">
      <c r="B90" s="142"/>
      <c r="C90" s="142"/>
      <c r="D90" s="142"/>
      <c r="E90" s="142"/>
      <c r="F90" s="142"/>
      <c r="G90" s="142"/>
      <c r="H90" s="142"/>
      <c r="I90" s="142"/>
    </row>
  </sheetData>
  <sheetProtection/>
  <mergeCells count="10">
    <mergeCell ref="B1:I1"/>
    <mergeCell ref="B3:F3"/>
    <mergeCell ref="G3:G5"/>
    <mergeCell ref="H3:H5"/>
    <mergeCell ref="I3:I5"/>
    <mergeCell ref="C4:C5"/>
    <mergeCell ref="B4:B5"/>
    <mergeCell ref="D4:D5"/>
    <mergeCell ref="E4:E5"/>
    <mergeCell ref="F4:F5"/>
  </mergeCells>
  <printOptions/>
  <pageMargins left="0.5118110236220472" right="0.31496062992125984" top="0.22" bottom="1.8" header="0.14" footer="1.14"/>
  <pageSetup horizontalDpi="180" verticalDpi="180" orientation="portrait" paperSize="9" r:id="rId2"/>
  <headerFooter alignWithMargins="0">
    <oddFooter>&amp;L&amp;9编制机关      
&amp;C&amp;9财务主管   
第&amp;P页&amp;R&amp;"Times New Roman,常规"&amp;9  &amp;"宋体,常规"制表&amp;"Times New Roman,常规"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35"/>
  <sheetViews>
    <sheetView showGridLines="0" showZeros="0" zoomScalePageLayoutView="0" workbookViewId="0" topLeftCell="A3">
      <selection activeCell="E25" sqref="E25"/>
    </sheetView>
  </sheetViews>
  <sheetFormatPr defaultColWidth="9.00390625" defaultRowHeight="14.25"/>
  <cols>
    <col min="1" max="1" width="2.125" style="0" customWidth="1"/>
    <col min="2" max="2" width="5.75390625" style="0" customWidth="1"/>
    <col min="3" max="4" width="11.25390625" style="0" customWidth="1"/>
    <col min="5" max="5" width="10.875" style="0" customWidth="1"/>
    <col min="6" max="6" width="11.00390625" style="0" customWidth="1"/>
    <col min="7" max="7" width="10.25390625" style="0" customWidth="1"/>
    <col min="8" max="8" width="17.875" style="0" customWidth="1"/>
  </cols>
  <sheetData>
    <row r="1" spans="2:8" ht="27.75" thickBot="1">
      <c r="B1" s="219" t="s">
        <v>10</v>
      </c>
      <c r="C1" s="219"/>
      <c r="D1" s="219"/>
      <c r="E1" s="219"/>
      <c r="F1" s="219"/>
      <c r="G1" s="219"/>
      <c r="H1" s="219"/>
    </row>
    <row r="2" spans="4:7" ht="11.25" customHeight="1" thickTop="1">
      <c r="D2" s="37"/>
      <c r="E2" s="37"/>
      <c r="F2" s="37"/>
      <c r="G2" s="37"/>
    </row>
    <row r="3" spans="2:8" s="13" customFormat="1" ht="33" customHeight="1" thickBot="1">
      <c r="B3" s="9" t="s">
        <v>23</v>
      </c>
      <c r="F3" s="13" t="str">
        <f>[1]!GETDATE(0)</f>
        <v>2019年5月</v>
      </c>
      <c r="H3" s="13" t="s">
        <v>0</v>
      </c>
    </row>
    <row r="4" spans="2:8" s="13" customFormat="1" ht="18" customHeight="1">
      <c r="B4" s="220" t="s">
        <v>2</v>
      </c>
      <c r="C4" s="222" t="s">
        <v>15</v>
      </c>
      <c r="D4" s="222" t="s">
        <v>16</v>
      </c>
      <c r="E4" s="222" t="s">
        <v>17</v>
      </c>
      <c r="F4" s="222" t="s">
        <v>6</v>
      </c>
      <c r="G4" s="222" t="s">
        <v>7</v>
      </c>
      <c r="H4" s="38" t="s">
        <v>1</v>
      </c>
    </row>
    <row r="5" spans="2:8" s="13" customFormat="1" ht="18" customHeight="1">
      <c r="B5" s="221"/>
      <c r="C5" s="223"/>
      <c r="D5" s="223"/>
      <c r="E5" s="223"/>
      <c r="F5" s="223"/>
      <c r="G5" s="223"/>
      <c r="H5" s="36" t="s">
        <v>11</v>
      </c>
    </row>
    <row r="6" spans="2:8" s="13" customFormat="1" ht="18" customHeight="1">
      <c r="B6" s="32">
        <v>1612</v>
      </c>
      <c r="C6" s="11" t="s">
        <v>9</v>
      </c>
      <c r="D6" s="22"/>
      <c r="E6" s="11"/>
      <c r="F6" s="39"/>
      <c r="G6" s="39"/>
      <c r="H6" s="35"/>
    </row>
    <row r="7" spans="2:8" s="13" customFormat="1" ht="18" customHeight="1">
      <c r="B7" s="32"/>
      <c r="C7" s="11" t="s">
        <v>18</v>
      </c>
      <c r="D7" s="22" t="s">
        <v>19</v>
      </c>
      <c r="E7" s="22"/>
      <c r="F7" s="39"/>
      <c r="G7" s="39"/>
      <c r="H7" s="35"/>
    </row>
    <row r="8" spans="2:8" s="13" customFormat="1" ht="18" customHeight="1">
      <c r="B8" s="32"/>
      <c r="C8" s="11"/>
      <c r="D8" s="22" t="s">
        <v>20</v>
      </c>
      <c r="E8" s="22"/>
      <c r="F8" s="39"/>
      <c r="G8" s="39"/>
      <c r="H8" s="35"/>
    </row>
    <row r="9" spans="2:8" s="13" customFormat="1" ht="18" customHeight="1">
      <c r="B9" s="32"/>
      <c r="C9" s="11"/>
      <c r="D9" s="22" t="s">
        <v>21</v>
      </c>
      <c r="E9" s="22"/>
      <c r="F9" s="39"/>
      <c r="G9" s="39"/>
      <c r="H9" s="35"/>
    </row>
    <row r="10" spans="2:8" s="13" customFormat="1" ht="18" customHeight="1">
      <c r="B10" s="32"/>
      <c r="C10" s="11"/>
      <c r="D10" s="22" t="s">
        <v>22</v>
      </c>
      <c r="E10" s="11"/>
      <c r="F10" s="39"/>
      <c r="G10" s="39"/>
      <c r="H10" s="35"/>
    </row>
    <row r="11" spans="2:8" s="13" customFormat="1" ht="18" customHeight="1">
      <c r="B11" s="32"/>
      <c r="C11" s="11"/>
      <c r="D11" s="22"/>
      <c r="E11" s="22"/>
      <c r="F11" s="39">
        <f>[1]!fsd("209161201")</f>
        <v>0</v>
      </c>
      <c r="G11" s="39">
        <f>[1]!ljd("209161201")</f>
        <v>0</v>
      </c>
      <c r="H11" s="35"/>
    </row>
    <row r="12" spans="2:8" s="13" customFormat="1" ht="18" customHeight="1">
      <c r="B12" s="32"/>
      <c r="C12" s="11"/>
      <c r="D12" s="22"/>
      <c r="E12" s="11"/>
      <c r="F12" s="39">
        <f>SUM(F13:F15)</f>
        <v>0</v>
      </c>
      <c r="G12" s="39">
        <f>SUM(G13:G15)</f>
        <v>0</v>
      </c>
      <c r="H12" s="35">
        <f>[1]!ljd("4052501")</f>
        <v>0</v>
      </c>
    </row>
    <row r="13" spans="2:8" s="13" customFormat="1" ht="18" customHeight="1">
      <c r="B13" s="32"/>
      <c r="C13" s="11"/>
      <c r="D13" s="22"/>
      <c r="E13" s="22"/>
      <c r="F13" s="39">
        <f>[1]!fsd("209250101")</f>
        <v>0</v>
      </c>
      <c r="G13" s="39">
        <f>[1]!ljd("209250101")</f>
        <v>0</v>
      </c>
      <c r="H13" s="35"/>
    </row>
    <row r="14" spans="2:8" s="13" customFormat="1" ht="18" customHeight="1">
      <c r="B14" s="32"/>
      <c r="C14" s="11"/>
      <c r="D14" s="22"/>
      <c r="E14" s="22"/>
      <c r="F14" s="39">
        <f>[1]!fsd("209250102")</f>
        <v>0</v>
      </c>
      <c r="G14" s="39">
        <f>[1]!ljd("209250102")</f>
        <v>0</v>
      </c>
      <c r="H14" s="35"/>
    </row>
    <row r="15" spans="2:8" s="13" customFormat="1" ht="18" customHeight="1">
      <c r="B15" s="32"/>
      <c r="C15" s="11"/>
      <c r="D15" s="22"/>
      <c r="E15" s="22"/>
      <c r="F15" s="39">
        <f>[1]!fsd("209250103")</f>
        <v>0</v>
      </c>
      <c r="G15" s="39">
        <f>[1]!ljd("209250103")</f>
        <v>0</v>
      </c>
      <c r="H15" s="35"/>
    </row>
    <row r="16" spans="2:8" s="13" customFormat="1" ht="18" customHeight="1">
      <c r="B16" s="23"/>
      <c r="C16" s="17"/>
      <c r="D16" s="17"/>
      <c r="E16" s="17"/>
      <c r="F16" s="17"/>
      <c r="G16" s="17"/>
      <c r="H16" s="35"/>
    </row>
    <row r="17" spans="2:8" s="13" customFormat="1" ht="18" customHeight="1">
      <c r="B17" s="23"/>
      <c r="C17" s="17"/>
      <c r="D17" s="17"/>
      <c r="E17" s="17"/>
      <c r="F17" s="17"/>
      <c r="G17" s="17"/>
      <c r="H17" s="35"/>
    </row>
    <row r="18" spans="2:8" s="13" customFormat="1" ht="18" customHeight="1">
      <c r="B18" s="23"/>
      <c r="C18" s="17"/>
      <c r="D18" s="17"/>
      <c r="E18" s="17"/>
      <c r="F18" s="17"/>
      <c r="G18" s="17"/>
      <c r="H18" s="35"/>
    </row>
    <row r="19" spans="2:8" s="13" customFormat="1" ht="18" customHeight="1">
      <c r="B19" s="23"/>
      <c r="C19" s="17"/>
      <c r="D19" s="17"/>
      <c r="E19" s="17"/>
      <c r="F19" s="17"/>
      <c r="G19" s="17"/>
      <c r="H19" s="35"/>
    </row>
    <row r="20" spans="2:8" s="13" customFormat="1" ht="18" customHeight="1">
      <c r="B20" s="23"/>
      <c r="C20" s="17"/>
      <c r="D20" s="17"/>
      <c r="E20" s="17"/>
      <c r="F20" s="17"/>
      <c r="G20" s="17"/>
      <c r="H20" s="35"/>
    </row>
    <row r="21" spans="2:8" s="13" customFormat="1" ht="18" customHeight="1">
      <c r="B21" s="23"/>
      <c r="C21" s="17"/>
      <c r="D21" s="17"/>
      <c r="E21" s="17"/>
      <c r="F21" s="17"/>
      <c r="G21" s="17"/>
      <c r="H21" s="35"/>
    </row>
    <row r="22" spans="2:8" s="13" customFormat="1" ht="18" customHeight="1">
      <c r="B22" s="23"/>
      <c r="C22" s="17"/>
      <c r="D22" s="17"/>
      <c r="E22" s="17"/>
      <c r="F22" s="17"/>
      <c r="G22" s="17"/>
      <c r="H22" s="35"/>
    </row>
    <row r="23" spans="2:8" s="13" customFormat="1" ht="18" customHeight="1">
      <c r="B23" s="23"/>
      <c r="C23" s="17"/>
      <c r="D23" s="17"/>
      <c r="E23" s="17"/>
      <c r="F23" s="17"/>
      <c r="G23" s="17"/>
      <c r="H23" s="35"/>
    </row>
    <row r="24" spans="2:8" s="13" customFormat="1" ht="18" customHeight="1">
      <c r="B24" s="23"/>
      <c r="C24" s="17"/>
      <c r="D24" s="17"/>
      <c r="E24" s="17"/>
      <c r="F24" s="17"/>
      <c r="G24" s="17"/>
      <c r="H24" s="35"/>
    </row>
    <row r="25" spans="2:8" s="13" customFormat="1" ht="18" customHeight="1">
      <c r="B25" s="23"/>
      <c r="C25" s="17"/>
      <c r="D25" s="17"/>
      <c r="E25" s="17"/>
      <c r="F25" s="17"/>
      <c r="G25" s="17"/>
      <c r="H25" s="35"/>
    </row>
    <row r="26" spans="2:8" s="13" customFormat="1" ht="18" customHeight="1">
      <c r="B26" s="23"/>
      <c r="C26" s="17"/>
      <c r="D26" s="17"/>
      <c r="E26" s="17"/>
      <c r="F26" s="17"/>
      <c r="G26" s="17"/>
      <c r="H26" s="35"/>
    </row>
    <row r="27" spans="2:8" s="13" customFormat="1" ht="18" customHeight="1">
      <c r="B27" s="23"/>
      <c r="C27" s="17"/>
      <c r="D27" s="17"/>
      <c r="E27" s="17"/>
      <c r="F27" s="17"/>
      <c r="G27" s="17"/>
      <c r="H27" s="35"/>
    </row>
    <row r="28" spans="2:8" s="13" customFormat="1" ht="18" customHeight="1">
      <c r="B28" s="23"/>
      <c r="C28" s="17"/>
      <c r="D28" s="17"/>
      <c r="E28" s="17"/>
      <c r="F28" s="17"/>
      <c r="G28" s="17"/>
      <c r="H28" s="35"/>
    </row>
    <row r="29" spans="2:8" s="13" customFormat="1" ht="18" customHeight="1">
      <c r="B29" s="23"/>
      <c r="C29" s="17"/>
      <c r="D29" s="17"/>
      <c r="E29" s="17"/>
      <c r="F29" s="17"/>
      <c r="G29" s="17"/>
      <c r="H29" s="35"/>
    </row>
    <row r="30" spans="2:8" s="13" customFormat="1" ht="18" customHeight="1">
      <c r="B30" s="23"/>
      <c r="C30" s="17"/>
      <c r="D30" s="17"/>
      <c r="E30" s="17"/>
      <c r="F30" s="17"/>
      <c r="G30" s="17"/>
      <c r="H30" s="35"/>
    </row>
    <row r="31" spans="2:8" s="13" customFormat="1" ht="18" customHeight="1">
      <c r="B31" s="23"/>
      <c r="C31" s="17"/>
      <c r="D31" s="17"/>
      <c r="E31" s="17"/>
      <c r="F31" s="17"/>
      <c r="G31" s="17"/>
      <c r="H31" s="35"/>
    </row>
    <row r="32" spans="2:8" s="13" customFormat="1" ht="18" customHeight="1">
      <c r="B32" s="23"/>
      <c r="C32" s="17"/>
      <c r="D32" s="17"/>
      <c r="E32" s="17"/>
      <c r="F32" s="17"/>
      <c r="G32" s="17"/>
      <c r="H32" s="35"/>
    </row>
    <row r="33" spans="2:8" s="13" customFormat="1" ht="18" customHeight="1" thickBot="1">
      <c r="B33" s="40"/>
      <c r="C33" s="19"/>
      <c r="D33" s="41" t="s">
        <v>12</v>
      </c>
      <c r="E33" s="41">
        <f>E6+E10+E12</f>
        <v>0</v>
      </c>
      <c r="F33" s="42">
        <f>F6+F10+F12</f>
        <v>0</v>
      </c>
      <c r="G33" s="42">
        <f>G6+G10+G12</f>
        <v>0</v>
      </c>
      <c r="H33" s="43">
        <f>H6+H10+H12</f>
        <v>0</v>
      </c>
    </row>
    <row r="34" spans="2:7" s="13" customFormat="1" ht="18" customHeight="1">
      <c r="B34" s="13" t="s">
        <v>3</v>
      </c>
      <c r="D34" s="44" t="s">
        <v>4</v>
      </c>
      <c r="E34" s="44"/>
      <c r="G34" s="13" t="s">
        <v>5</v>
      </c>
    </row>
    <row r="35" spans="2:5" s="13" customFormat="1" ht="16.5" customHeight="1">
      <c r="B35" s="13" t="s">
        <v>13</v>
      </c>
      <c r="D35" s="44" t="s">
        <v>14</v>
      </c>
      <c r="E35" s="44"/>
    </row>
    <row r="36" s="13" customFormat="1" ht="11.25"/>
    <row r="37" s="13" customFormat="1" ht="11.25"/>
    <row r="38" s="13" customFormat="1" ht="11.25"/>
    <row r="39" s="13" customFormat="1" ht="11.25"/>
    <row r="40" s="13" customFormat="1" ht="11.25"/>
    <row r="41" s="13" customFormat="1" ht="11.25"/>
    <row r="42" s="13" customFormat="1" ht="11.25"/>
    <row r="43" s="13" customFormat="1" ht="11.25"/>
    <row r="44" s="13" customFormat="1" ht="11.25"/>
    <row r="45" s="13" customFormat="1" ht="11.25"/>
    <row r="46" s="13" customFormat="1" ht="11.25"/>
    <row r="47" s="13" customFormat="1" ht="11.25"/>
    <row r="48" s="13" customFormat="1" ht="11.25"/>
    <row r="49" s="13" customFormat="1" ht="11.25"/>
    <row r="50" s="13" customFormat="1" ht="11.25"/>
    <row r="51" s="13" customFormat="1" ht="11.25"/>
    <row r="52" s="13" customFormat="1" ht="11.25"/>
    <row r="53" s="13" customFormat="1" ht="11.25"/>
  </sheetData>
  <sheetProtection/>
  <mergeCells count="7">
    <mergeCell ref="B1:H1"/>
    <mergeCell ref="B4:B5"/>
    <mergeCell ref="C4:C5"/>
    <mergeCell ref="D4:D5"/>
    <mergeCell ref="F4:F5"/>
    <mergeCell ref="G4:G5"/>
    <mergeCell ref="E4:E5"/>
  </mergeCells>
  <printOptions/>
  <pageMargins left="0.34" right="0.18" top="0.984251968503937" bottom="0.984251968503937" header="0.5118110236220472" footer="0.5118110236220472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Zeros="0" zoomScalePageLayoutView="0" workbookViewId="0" topLeftCell="A1">
      <selection activeCell="H9" sqref="H9"/>
    </sheetView>
  </sheetViews>
  <sheetFormatPr defaultColWidth="9.00390625" defaultRowHeight="14.25"/>
  <cols>
    <col min="1" max="1" width="3.25390625" style="0" customWidth="1"/>
    <col min="2" max="2" width="20.125" style="0" customWidth="1"/>
    <col min="3" max="3" width="9.875" style="0" customWidth="1"/>
    <col min="4" max="4" width="16.375" style="0" customWidth="1"/>
    <col min="5" max="5" width="11.125" style="0" customWidth="1"/>
    <col min="6" max="7" width="9.875" style="0" customWidth="1"/>
    <col min="8" max="8" width="11.125" style="0" customWidth="1"/>
    <col min="9" max="10" width="5.125" style="0" customWidth="1"/>
    <col min="11" max="12" width="6.25390625" style="0" customWidth="1"/>
    <col min="13" max="13" width="5.00390625" style="0" customWidth="1"/>
    <col min="14" max="14" width="6.75390625" style="0" customWidth="1"/>
  </cols>
  <sheetData>
    <row r="1" spans="2:14" ht="39.75" customHeight="1">
      <c r="B1" s="226" t="s">
        <v>39</v>
      </c>
      <c r="C1" s="226"/>
      <c r="D1" s="226"/>
      <c r="E1" s="226"/>
      <c r="F1" s="226"/>
      <c r="G1" s="226"/>
      <c r="H1" s="226"/>
      <c r="I1" s="51"/>
      <c r="J1" s="51"/>
      <c r="K1" s="51"/>
      <c r="L1" s="51"/>
      <c r="M1" s="51"/>
      <c r="N1" s="51"/>
    </row>
    <row r="2" spans="2:8" s="13" customFormat="1" ht="26.25" customHeight="1">
      <c r="B2" s="94"/>
      <c r="C2" s="94"/>
      <c r="D2" s="94"/>
      <c r="E2" s="94"/>
      <c r="F2" s="94"/>
      <c r="G2" s="94"/>
      <c r="H2" s="94"/>
    </row>
    <row r="3" spans="2:8" s="13" customFormat="1" ht="15" thickBot="1">
      <c r="B3" s="161" t="s">
        <v>24</v>
      </c>
      <c r="C3" s="94"/>
      <c r="D3" s="94"/>
      <c r="E3" s="162" t="str">
        <f>[1]!GETDATE(0)</f>
        <v>2019年5月</v>
      </c>
      <c r="F3" s="94"/>
      <c r="G3" s="94"/>
      <c r="H3" s="94"/>
    </row>
    <row r="4" spans="2:10" s="13" customFormat="1" ht="18" customHeight="1">
      <c r="B4" s="163" t="s">
        <v>25</v>
      </c>
      <c r="C4" s="224" t="s">
        <v>26</v>
      </c>
      <c r="D4" s="224"/>
      <c r="E4" s="224"/>
      <c r="F4" s="224" t="s">
        <v>27</v>
      </c>
      <c r="G4" s="224"/>
      <c r="H4" s="225"/>
      <c r="I4" s="54"/>
      <c r="J4" s="9"/>
    </row>
    <row r="5" spans="2:10" s="13" customFormat="1" ht="18" customHeight="1">
      <c r="B5" s="164" t="s">
        <v>28</v>
      </c>
      <c r="C5" s="90" t="s">
        <v>29</v>
      </c>
      <c r="D5" s="90" t="s">
        <v>30</v>
      </c>
      <c r="E5" s="90" t="s">
        <v>31</v>
      </c>
      <c r="F5" s="90" t="s">
        <v>29</v>
      </c>
      <c r="G5" s="90" t="s">
        <v>30</v>
      </c>
      <c r="H5" s="166" t="s">
        <v>31</v>
      </c>
      <c r="I5" s="54"/>
      <c r="J5" s="9"/>
    </row>
    <row r="6" spans="2:10" s="13" customFormat="1" ht="18.75" customHeight="1">
      <c r="B6" s="87" t="s">
        <v>32</v>
      </c>
      <c r="C6" s="165">
        <f aca="true" t="shared" si="0" ref="C6:E9">F6</f>
        <v>0</v>
      </c>
      <c r="D6" s="165">
        <f t="shared" si="0"/>
        <v>1</v>
      </c>
      <c r="E6" s="165">
        <f t="shared" si="0"/>
        <v>0</v>
      </c>
      <c r="F6" s="165"/>
      <c r="G6" s="165">
        <v>1</v>
      </c>
      <c r="H6" s="167"/>
      <c r="I6" s="54"/>
      <c r="J6" s="9"/>
    </row>
    <row r="7" spans="2:10" s="13" customFormat="1" ht="18.75" customHeight="1">
      <c r="B7" s="87" t="s">
        <v>33</v>
      </c>
      <c r="C7" s="165">
        <f t="shared" si="0"/>
        <v>7</v>
      </c>
      <c r="D7" s="165">
        <f t="shared" si="0"/>
        <v>7</v>
      </c>
      <c r="E7" s="165">
        <f t="shared" si="0"/>
        <v>73</v>
      </c>
      <c r="F7" s="165">
        <f>F8</f>
        <v>7</v>
      </c>
      <c r="G7" s="165">
        <f>G8</f>
        <v>7</v>
      </c>
      <c r="H7" s="167">
        <f>H8+H10</f>
        <v>73</v>
      </c>
      <c r="I7" s="54"/>
      <c r="J7" s="9"/>
    </row>
    <row r="8" spans="2:10" s="13" customFormat="1" ht="18.75" customHeight="1">
      <c r="B8" s="87" t="s">
        <v>34</v>
      </c>
      <c r="C8" s="165">
        <f t="shared" si="0"/>
        <v>7</v>
      </c>
      <c r="D8" s="165">
        <f t="shared" si="0"/>
        <v>7</v>
      </c>
      <c r="E8" s="165">
        <f t="shared" si="0"/>
        <v>73</v>
      </c>
      <c r="F8" s="165">
        <v>7</v>
      </c>
      <c r="G8" s="165">
        <v>7</v>
      </c>
      <c r="H8" s="167">
        <v>73</v>
      </c>
      <c r="I8" s="54"/>
      <c r="J8" s="9"/>
    </row>
    <row r="9" spans="2:10" s="13" customFormat="1" ht="18.75" customHeight="1">
      <c r="B9" s="87" t="s">
        <v>35</v>
      </c>
      <c r="C9" s="165">
        <f t="shared" si="0"/>
        <v>0</v>
      </c>
      <c r="D9" s="165">
        <f t="shared" si="0"/>
        <v>0</v>
      </c>
      <c r="E9" s="165">
        <f t="shared" si="0"/>
        <v>0</v>
      </c>
      <c r="F9" s="165"/>
      <c r="G9" s="165"/>
      <c r="H9" s="167"/>
      <c r="I9" s="54"/>
      <c r="J9" s="9"/>
    </row>
    <row r="10" spans="2:10" s="13" customFormat="1" ht="18.75" customHeight="1">
      <c r="B10" s="87" t="s">
        <v>36</v>
      </c>
      <c r="C10" s="165">
        <f aca="true" t="shared" si="1" ref="C10:D12">F10</f>
        <v>0</v>
      </c>
      <c r="D10" s="165">
        <f t="shared" si="1"/>
        <v>0</v>
      </c>
      <c r="E10" s="165"/>
      <c r="F10" s="165"/>
      <c r="G10" s="165"/>
      <c r="H10" s="167"/>
      <c r="I10" s="54"/>
      <c r="J10" s="9"/>
    </row>
    <row r="11" spans="2:10" s="13" customFormat="1" ht="18.75" customHeight="1">
      <c r="B11" s="87" t="s">
        <v>37</v>
      </c>
      <c r="C11" s="165">
        <f t="shared" si="1"/>
        <v>0</v>
      </c>
      <c r="D11" s="165">
        <f t="shared" si="1"/>
        <v>0</v>
      </c>
      <c r="E11" s="165">
        <f>H11</f>
        <v>0</v>
      </c>
      <c r="F11" s="165"/>
      <c r="G11" s="165"/>
      <c r="H11" s="167"/>
      <c r="I11" s="54"/>
      <c r="J11" s="9"/>
    </row>
    <row r="12" spans="2:10" s="13" customFormat="1" ht="18.75" customHeight="1">
      <c r="B12" s="87" t="s">
        <v>38</v>
      </c>
      <c r="C12" s="165">
        <f t="shared" si="1"/>
        <v>0</v>
      </c>
      <c r="D12" s="165">
        <f t="shared" si="1"/>
        <v>0</v>
      </c>
      <c r="E12" s="165">
        <f>H12</f>
        <v>0</v>
      </c>
      <c r="F12" s="165"/>
      <c r="G12" s="165"/>
      <c r="H12" s="167"/>
      <c r="I12" s="54"/>
      <c r="J12" s="9"/>
    </row>
    <row r="13" spans="2:10" s="13" customFormat="1" ht="18.75" customHeight="1">
      <c r="B13" s="87"/>
      <c r="C13" s="165"/>
      <c r="D13" s="165"/>
      <c r="E13" s="165"/>
      <c r="F13" s="165"/>
      <c r="G13" s="165"/>
      <c r="H13" s="167"/>
      <c r="I13" s="54"/>
      <c r="J13" s="9"/>
    </row>
    <row r="14" spans="2:10" s="13" customFormat="1" ht="18.75" customHeight="1">
      <c r="B14" s="24"/>
      <c r="C14" s="30"/>
      <c r="D14" s="30"/>
      <c r="E14" s="30"/>
      <c r="F14" s="30"/>
      <c r="G14" s="30"/>
      <c r="H14" s="168"/>
      <c r="I14" s="54"/>
      <c r="J14" s="9"/>
    </row>
    <row r="15" spans="2:10" s="13" customFormat="1" ht="18.75" customHeight="1">
      <c r="B15" s="18"/>
      <c r="C15" s="30"/>
      <c r="D15" s="30"/>
      <c r="E15" s="30"/>
      <c r="F15" s="30"/>
      <c r="G15" s="30"/>
      <c r="H15" s="168"/>
      <c r="I15" s="54"/>
      <c r="J15" s="9"/>
    </row>
    <row r="16" spans="2:10" s="13" customFormat="1" ht="18.75" customHeight="1">
      <c r="B16" s="24"/>
      <c r="C16" s="30"/>
      <c r="D16" s="30"/>
      <c r="E16" s="30"/>
      <c r="F16" s="30"/>
      <c r="G16" s="30"/>
      <c r="H16" s="168"/>
      <c r="I16" s="54"/>
      <c r="J16" s="9"/>
    </row>
    <row r="17" spans="2:10" s="13" customFormat="1" ht="18.75" customHeight="1">
      <c r="B17" s="24"/>
      <c r="C17" s="30"/>
      <c r="D17" s="30"/>
      <c r="E17" s="30"/>
      <c r="F17" s="30"/>
      <c r="G17" s="30"/>
      <c r="H17" s="168"/>
      <c r="I17" s="54"/>
      <c r="J17" s="9"/>
    </row>
    <row r="18" spans="2:10" s="13" customFormat="1" ht="18.75" customHeight="1">
      <c r="B18" s="33"/>
      <c r="C18" s="30"/>
      <c r="D18" s="30"/>
      <c r="E18" s="30"/>
      <c r="F18" s="30"/>
      <c r="G18" s="30"/>
      <c r="H18" s="168"/>
      <c r="I18" s="54"/>
      <c r="J18" s="9"/>
    </row>
    <row r="19" spans="2:10" s="13" customFormat="1" ht="18.75" customHeight="1">
      <c r="B19" s="18"/>
      <c r="C19" s="30"/>
      <c r="D19" s="30"/>
      <c r="E19" s="30"/>
      <c r="F19" s="30"/>
      <c r="G19" s="30"/>
      <c r="H19" s="168"/>
      <c r="I19" s="54"/>
      <c r="J19" s="9"/>
    </row>
    <row r="20" spans="2:10" s="13" customFormat="1" ht="18.75" customHeight="1">
      <c r="B20" s="18"/>
      <c r="C20" s="30"/>
      <c r="D20" s="30"/>
      <c r="E20" s="30"/>
      <c r="F20" s="30"/>
      <c r="G20" s="30"/>
      <c r="H20" s="168"/>
      <c r="I20" s="54"/>
      <c r="J20" s="9"/>
    </row>
    <row r="21" spans="2:10" s="13" customFormat="1" ht="18.75" customHeight="1">
      <c r="B21" s="34"/>
      <c r="C21" s="30"/>
      <c r="D21" s="30"/>
      <c r="E21" s="30"/>
      <c r="F21" s="30"/>
      <c r="G21" s="30"/>
      <c r="H21" s="168"/>
      <c r="I21" s="54"/>
      <c r="J21" s="9"/>
    </row>
    <row r="22" spans="2:10" s="13" customFormat="1" ht="18.75" customHeight="1">
      <c r="B22" s="34"/>
      <c r="C22" s="30"/>
      <c r="D22" s="30"/>
      <c r="E22" s="30"/>
      <c r="F22" s="30"/>
      <c r="G22" s="30"/>
      <c r="H22" s="168"/>
      <c r="I22" s="54"/>
      <c r="J22" s="9"/>
    </row>
    <row r="23" spans="2:10" s="13" customFormat="1" ht="18.75" customHeight="1">
      <c r="B23" s="18"/>
      <c r="C23" s="30"/>
      <c r="D23" s="30"/>
      <c r="E23" s="30"/>
      <c r="F23" s="30"/>
      <c r="G23" s="30"/>
      <c r="H23" s="168"/>
      <c r="I23" s="54"/>
      <c r="J23" s="9"/>
    </row>
    <row r="24" spans="2:10" s="13" customFormat="1" ht="18.75" customHeight="1">
      <c r="B24" s="18"/>
      <c r="C24" s="30"/>
      <c r="D24" s="30"/>
      <c r="E24" s="30"/>
      <c r="F24" s="30"/>
      <c r="G24" s="30"/>
      <c r="H24" s="168"/>
      <c r="I24" s="54"/>
      <c r="J24" s="9"/>
    </row>
    <row r="25" spans="2:10" s="13" customFormat="1" ht="18.75" customHeight="1">
      <c r="B25" s="18"/>
      <c r="C25" s="30"/>
      <c r="D25" s="30"/>
      <c r="E25" s="30"/>
      <c r="F25" s="30"/>
      <c r="G25" s="30"/>
      <c r="H25" s="168"/>
      <c r="I25" s="54"/>
      <c r="J25" s="9"/>
    </row>
    <row r="26" spans="2:10" s="13" customFormat="1" ht="18.75" customHeight="1">
      <c r="B26" s="18"/>
      <c r="C26" s="30"/>
      <c r="D26" s="30"/>
      <c r="E26" s="30"/>
      <c r="F26" s="30"/>
      <c r="G26" s="30"/>
      <c r="H26" s="168"/>
      <c r="I26" s="54"/>
      <c r="J26" s="9"/>
    </row>
    <row r="27" spans="2:10" s="13" customFormat="1" ht="18.75" customHeight="1">
      <c r="B27" s="18"/>
      <c r="C27" s="30"/>
      <c r="D27" s="30"/>
      <c r="E27" s="30"/>
      <c r="F27" s="30"/>
      <c r="G27" s="30"/>
      <c r="H27" s="168"/>
      <c r="I27" s="54"/>
      <c r="J27" s="9"/>
    </row>
    <row r="28" spans="2:10" s="13" customFormat="1" ht="18.75" customHeight="1">
      <c r="B28" s="18"/>
      <c r="C28" s="30"/>
      <c r="D28" s="30"/>
      <c r="E28" s="30"/>
      <c r="F28" s="30"/>
      <c r="G28" s="30"/>
      <c r="H28" s="168"/>
      <c r="I28" s="54"/>
      <c r="J28" s="9"/>
    </row>
    <row r="29" spans="2:10" s="13" customFormat="1" ht="18.75" customHeight="1">
      <c r="B29" s="18"/>
      <c r="C29" s="30"/>
      <c r="D29" s="30"/>
      <c r="E29" s="30"/>
      <c r="F29" s="30"/>
      <c r="G29" s="30"/>
      <c r="H29" s="168"/>
      <c r="I29" s="54"/>
      <c r="J29" s="9"/>
    </row>
    <row r="30" spans="2:10" s="13" customFormat="1" ht="18.75" customHeight="1">
      <c r="B30" s="24"/>
      <c r="C30" s="30"/>
      <c r="D30" s="30"/>
      <c r="E30" s="30"/>
      <c r="F30" s="30"/>
      <c r="G30" s="30"/>
      <c r="H30" s="168"/>
      <c r="I30" s="54"/>
      <c r="J30" s="9"/>
    </row>
    <row r="31" spans="2:10" s="13" customFormat="1" ht="18.75" customHeight="1" thickBot="1">
      <c r="B31" s="25"/>
      <c r="C31" s="19"/>
      <c r="D31" s="19"/>
      <c r="E31" s="19"/>
      <c r="F31" s="19"/>
      <c r="G31" s="19"/>
      <c r="H31" s="169"/>
      <c r="I31" s="54"/>
      <c r="J31" s="9"/>
    </row>
    <row r="32" spans="2:12" s="13" customFormat="1" ht="18.75" customHeight="1">
      <c r="B32" s="26"/>
      <c r="C32" s="27"/>
      <c r="E32" s="27"/>
      <c r="F32" s="28"/>
      <c r="G32" s="28"/>
      <c r="H32" s="28"/>
      <c r="I32" s="28"/>
      <c r="J32" s="28"/>
      <c r="K32" s="28"/>
      <c r="L32" s="29"/>
    </row>
    <row r="33" s="13" customFormat="1" ht="11.25"/>
    <row r="34" s="13" customFormat="1" ht="11.25"/>
    <row r="35" s="13" customFormat="1" ht="11.25"/>
    <row r="36" s="13" customFormat="1" ht="11.25"/>
    <row r="37" s="13" customFormat="1" ht="11.25"/>
    <row r="38" s="13" customFormat="1" ht="11.25"/>
    <row r="39" s="13" customFormat="1" ht="11.25"/>
    <row r="40" s="13" customFormat="1" ht="11.25"/>
    <row r="41" s="13" customFormat="1" ht="11.25"/>
    <row r="42" s="13" customFormat="1" ht="11.25"/>
    <row r="43" s="13" customFormat="1" ht="11.25"/>
    <row r="44" s="13" customFormat="1" ht="11.25"/>
    <row r="45" s="13" customFormat="1" ht="11.25"/>
    <row r="46" s="13" customFormat="1" ht="11.25"/>
    <row r="47" s="13" customFormat="1" ht="11.25"/>
    <row r="48" s="13" customFormat="1" ht="11.25"/>
    <row r="49" s="13" customFormat="1" ht="11.25"/>
    <row r="50" s="13" customFormat="1" ht="11.25"/>
    <row r="51" s="13" customFormat="1" ht="11.25"/>
    <row r="52" s="13" customFormat="1" ht="11.25"/>
    <row r="53" s="13" customFormat="1" ht="11.25"/>
    <row r="54" s="13" customFormat="1" ht="11.25"/>
    <row r="55" s="13" customFormat="1" ht="11.25"/>
    <row r="56" s="13" customFormat="1" ht="11.25"/>
    <row r="57" s="13" customFormat="1" ht="11.25"/>
    <row r="58" s="13" customFormat="1" ht="11.25"/>
    <row r="59" s="13" customFormat="1" ht="11.25"/>
    <row r="60" s="13" customFormat="1" ht="11.25"/>
    <row r="61" s="13" customFormat="1" ht="11.25"/>
    <row r="62" s="13" customFormat="1" ht="11.25"/>
    <row r="63" s="13" customFormat="1" ht="11.25"/>
    <row r="64" s="13" customFormat="1" ht="11.25"/>
    <row r="65" s="13" customFormat="1" ht="11.25"/>
    <row r="66" s="13" customFormat="1" ht="11.25"/>
    <row r="67" s="13" customFormat="1" ht="11.25"/>
    <row r="68" s="13" customFormat="1" ht="11.25"/>
    <row r="69" s="13" customFormat="1" ht="11.25"/>
    <row r="70" s="13" customFormat="1" ht="11.25"/>
    <row r="71" s="13" customFormat="1" ht="11.25"/>
    <row r="72" s="13" customFormat="1" ht="11.25"/>
    <row r="73" s="13" customFormat="1" ht="11.25"/>
  </sheetData>
  <sheetProtection/>
  <mergeCells count="3">
    <mergeCell ref="C4:E4"/>
    <mergeCell ref="F4:H4"/>
    <mergeCell ref="B1:H1"/>
  </mergeCells>
  <printOptions/>
  <pageMargins left="0.18" right="0.32" top="1.11" bottom="0.48" header="0.22" footer="0.28"/>
  <pageSetup horizontalDpi="180" verticalDpi="180" orientation="portrait" paperSize="9" r:id="rId2"/>
  <headerFooter alignWithMargins="0">
    <oddFooter>&amp;C第&amp;P页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showZeros="0" zoomScalePageLayoutView="0" workbookViewId="0" topLeftCell="B2">
      <selection activeCell="B2" sqref="A1:IV16384"/>
    </sheetView>
  </sheetViews>
  <sheetFormatPr defaultColWidth="9.00390625" defaultRowHeight="14.25"/>
  <cols>
    <col min="1" max="1" width="3.875" style="0" customWidth="1"/>
    <col min="2" max="2" width="9.75390625" style="0" customWidth="1"/>
    <col min="3" max="3" width="18.50390625" style="0" customWidth="1"/>
    <col min="4" max="4" width="2.25390625" style="0" customWidth="1"/>
    <col min="5" max="5" width="12.75390625" style="0" customWidth="1"/>
    <col min="6" max="6" width="15.25390625" style="0" customWidth="1"/>
    <col min="7" max="7" width="13.25390625" style="0" customWidth="1"/>
  </cols>
  <sheetData>
    <row r="1" ht="15" customHeight="1" hidden="1">
      <c r="C1" s="92"/>
    </row>
    <row r="2" spans="1:7" ht="39.75" customHeight="1" thickBot="1">
      <c r="A2" s="227" t="s">
        <v>42</v>
      </c>
      <c r="B2" s="227"/>
      <c r="C2" s="227"/>
      <c r="D2" s="227"/>
      <c r="E2" s="227"/>
      <c r="F2" s="227"/>
      <c r="G2" s="227"/>
    </row>
    <row r="3" spans="3:6" s="13" customFormat="1" ht="18" customHeight="1" thickTop="1">
      <c r="C3" s="45"/>
      <c r="D3" s="45"/>
      <c r="E3" s="45"/>
      <c r="F3" s="45"/>
    </row>
    <row r="4" spans="2:7" s="13" customFormat="1" ht="15" thickBot="1">
      <c r="B4" s="9" t="s">
        <v>43</v>
      </c>
      <c r="F4" s="93" t="s">
        <v>357</v>
      </c>
      <c r="G4" s="94" t="s">
        <v>54</v>
      </c>
    </row>
    <row r="5" spans="2:7" s="13" customFormat="1" ht="18" customHeight="1">
      <c r="B5" s="89" t="s">
        <v>55</v>
      </c>
      <c r="C5" s="217" t="s">
        <v>56</v>
      </c>
      <c r="D5" s="217"/>
      <c r="E5" s="79" t="s">
        <v>57</v>
      </c>
      <c r="F5" s="79" t="s">
        <v>58</v>
      </c>
      <c r="G5" s="80" t="s">
        <v>59</v>
      </c>
    </row>
    <row r="6" spans="2:7" s="13" customFormat="1" ht="21" customHeight="1">
      <c r="B6" s="81"/>
      <c r="C6" s="82" t="s">
        <v>97</v>
      </c>
      <c r="D6" s="83"/>
      <c r="E6" s="85"/>
      <c r="F6" s="91"/>
      <c r="G6" s="86">
        <v>9294.6</v>
      </c>
    </row>
    <row r="7" spans="2:7" s="13" customFormat="1" ht="21" customHeight="1">
      <c r="B7" s="81">
        <v>1</v>
      </c>
      <c r="C7" s="82" t="s">
        <v>98</v>
      </c>
      <c r="D7" s="83"/>
      <c r="E7" s="84"/>
      <c r="F7" s="91"/>
      <c r="G7" s="86">
        <v>5287</v>
      </c>
    </row>
    <row r="8" spans="2:7" s="13" customFormat="1" ht="21" customHeight="1">
      <c r="B8" s="81">
        <v>2</v>
      </c>
      <c r="C8" s="82" t="s">
        <v>52</v>
      </c>
      <c r="D8" s="83"/>
      <c r="E8" s="84"/>
      <c r="F8" s="85"/>
      <c r="G8" s="86">
        <v>0</v>
      </c>
    </row>
    <row r="9" spans="2:7" s="13" customFormat="1" ht="21" customHeight="1">
      <c r="B9" s="81">
        <v>3</v>
      </c>
      <c r="C9" s="82" t="s">
        <v>99</v>
      </c>
      <c r="D9" s="83"/>
      <c r="E9" s="84"/>
      <c r="F9" s="85"/>
      <c r="G9" s="86">
        <v>4007.6</v>
      </c>
    </row>
    <row r="10" spans="2:7" s="13" customFormat="1" ht="16.5" customHeight="1">
      <c r="B10" s="53"/>
      <c r="C10" s="48"/>
      <c r="D10" s="49"/>
      <c r="E10" s="23"/>
      <c r="F10" s="17"/>
      <c r="G10" s="47">
        <v>0</v>
      </c>
    </row>
    <row r="11" spans="2:7" s="13" customFormat="1" ht="16.5" customHeight="1">
      <c r="B11" s="53"/>
      <c r="C11" s="48"/>
      <c r="D11" s="49"/>
      <c r="E11" s="23"/>
      <c r="F11" s="17"/>
      <c r="G11" s="47"/>
    </row>
    <row r="12" spans="2:7" s="13" customFormat="1" ht="16.5" customHeight="1">
      <c r="B12" s="53"/>
      <c r="C12" s="72" t="s">
        <v>46</v>
      </c>
      <c r="D12" s="23"/>
      <c r="E12" s="23"/>
      <c r="F12" s="17"/>
      <c r="G12" s="47">
        <v>0</v>
      </c>
    </row>
    <row r="13" spans="2:7" s="13" customFormat="1" ht="16.5" customHeight="1">
      <c r="B13" s="53"/>
      <c r="C13" s="46"/>
      <c r="D13" s="23"/>
      <c r="E13" s="17"/>
      <c r="F13" s="17"/>
      <c r="G13" s="47"/>
    </row>
    <row r="14" spans="2:7" s="13" customFormat="1" ht="16.5" customHeight="1">
      <c r="B14" s="53"/>
      <c r="C14" s="46"/>
      <c r="D14" s="23"/>
      <c r="E14" s="17"/>
      <c r="F14" s="17"/>
      <c r="G14" s="47"/>
    </row>
    <row r="15" spans="2:7" s="13" customFormat="1" ht="16.5" customHeight="1">
      <c r="B15" s="53"/>
      <c r="C15" s="46"/>
      <c r="D15" s="23"/>
      <c r="E15" s="17"/>
      <c r="F15" s="17"/>
      <c r="G15" s="47"/>
    </row>
    <row r="16" spans="2:7" s="13" customFormat="1" ht="16.5" customHeight="1">
      <c r="B16" s="53"/>
      <c r="C16" s="46"/>
      <c r="D16" s="23"/>
      <c r="E16" s="17"/>
      <c r="F16" s="17"/>
      <c r="G16" s="47"/>
    </row>
    <row r="17" spans="2:7" s="13" customFormat="1" ht="16.5" customHeight="1">
      <c r="B17" s="53"/>
      <c r="C17" s="46"/>
      <c r="D17" s="23"/>
      <c r="E17" s="17"/>
      <c r="F17" s="17"/>
      <c r="G17" s="47"/>
    </row>
    <row r="18" spans="2:7" s="13" customFormat="1" ht="16.5" customHeight="1">
      <c r="B18" s="53"/>
      <c r="C18" s="46"/>
      <c r="D18" s="23"/>
      <c r="E18" s="17"/>
      <c r="F18" s="17"/>
      <c r="G18" s="47"/>
    </row>
    <row r="19" spans="2:7" s="13" customFormat="1" ht="16.5" customHeight="1">
      <c r="B19" s="53"/>
      <c r="C19" s="46"/>
      <c r="D19" s="23"/>
      <c r="E19" s="17"/>
      <c r="F19" s="17"/>
      <c r="G19" s="47"/>
    </row>
    <row r="20" spans="2:7" s="13" customFormat="1" ht="16.5" customHeight="1">
      <c r="B20" s="53"/>
      <c r="C20" s="46"/>
      <c r="D20" s="23"/>
      <c r="E20" s="17"/>
      <c r="F20" s="17"/>
      <c r="G20" s="47"/>
    </row>
    <row r="21" spans="2:7" s="13" customFormat="1" ht="16.5" customHeight="1">
      <c r="B21" s="53"/>
      <c r="C21" s="46"/>
      <c r="D21" s="23"/>
      <c r="E21" s="17"/>
      <c r="F21" s="17"/>
      <c r="G21" s="47"/>
    </row>
    <row r="22" spans="2:7" s="13" customFormat="1" ht="16.5" customHeight="1">
      <c r="B22" s="53"/>
      <c r="C22" s="46"/>
      <c r="D22" s="23"/>
      <c r="E22" s="17"/>
      <c r="F22" s="17"/>
      <c r="G22" s="47"/>
    </row>
    <row r="23" spans="2:7" s="13" customFormat="1" ht="16.5" customHeight="1">
      <c r="B23" s="53"/>
      <c r="C23" s="46"/>
      <c r="D23" s="23"/>
      <c r="E23" s="17"/>
      <c r="F23" s="17"/>
      <c r="G23" s="47"/>
    </row>
    <row r="24" spans="2:7" s="13" customFormat="1" ht="16.5" customHeight="1">
      <c r="B24" s="53"/>
      <c r="C24" s="46"/>
      <c r="D24" s="23"/>
      <c r="E24" s="17"/>
      <c r="F24" s="17"/>
      <c r="G24" s="47"/>
    </row>
    <row r="25" spans="2:7" s="13" customFormat="1" ht="16.5" customHeight="1">
      <c r="B25" s="53"/>
      <c r="C25" s="46"/>
      <c r="D25" s="23"/>
      <c r="E25" s="17"/>
      <c r="F25" s="17"/>
      <c r="G25" s="47"/>
    </row>
    <row r="26" spans="2:7" s="13" customFormat="1" ht="16.5" customHeight="1">
      <c r="B26" s="53"/>
      <c r="C26" s="46"/>
      <c r="D26" s="23"/>
      <c r="E26" s="17"/>
      <c r="F26" s="17"/>
      <c r="G26" s="47"/>
    </row>
    <row r="27" spans="2:7" s="13" customFormat="1" ht="16.5" customHeight="1">
      <c r="B27" s="53"/>
      <c r="C27" s="46"/>
      <c r="D27" s="23"/>
      <c r="E27" s="17"/>
      <c r="F27" s="17"/>
      <c r="G27" s="47"/>
    </row>
    <row r="28" spans="2:7" s="13" customFormat="1" ht="16.5" customHeight="1">
      <c r="B28" s="53"/>
      <c r="C28" s="46"/>
      <c r="D28" s="23"/>
      <c r="E28" s="17"/>
      <c r="F28" s="17"/>
      <c r="G28" s="47"/>
    </row>
    <row r="29" spans="2:7" s="13" customFormat="1" ht="16.5" customHeight="1">
      <c r="B29" s="53"/>
      <c r="C29" s="46"/>
      <c r="D29" s="23"/>
      <c r="E29" s="17"/>
      <c r="F29" s="17"/>
      <c r="G29" s="47"/>
    </row>
    <row r="30" spans="2:7" s="13" customFormat="1" ht="16.5" customHeight="1">
      <c r="B30" s="53"/>
      <c r="C30" s="46"/>
      <c r="D30" s="23"/>
      <c r="E30" s="17"/>
      <c r="F30" s="17"/>
      <c r="G30" s="47"/>
    </row>
    <row r="31" s="13" customFormat="1" ht="11.25"/>
    <row r="32" s="13" customFormat="1" ht="11.25"/>
    <row r="33" s="13" customFormat="1" ht="11.25"/>
    <row r="34" s="13" customFormat="1" ht="11.25"/>
    <row r="35" s="13" customFormat="1" ht="11.25"/>
    <row r="36" s="13" customFormat="1" ht="11.25"/>
    <row r="37" s="13" customFormat="1" ht="11.25"/>
  </sheetData>
  <sheetProtection/>
  <mergeCells count="2">
    <mergeCell ref="C5:D5"/>
    <mergeCell ref="A2:G2"/>
  </mergeCells>
  <printOptions/>
  <pageMargins left="0.6692913385826772" right="0.7874015748031497" top="0.95" bottom="0.4330708661417323" header="0.44" footer="0.5905511811023623"/>
  <pageSetup horizontalDpi="180" verticalDpi="180" orientation="portrait" paperSize="12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44"/>
  <sheetViews>
    <sheetView showZeros="0" zoomScalePageLayoutView="0" workbookViewId="0" topLeftCell="A1">
      <selection activeCell="G13" sqref="G13"/>
    </sheetView>
  </sheetViews>
  <sheetFormatPr defaultColWidth="9.00390625" defaultRowHeight="14.25"/>
  <cols>
    <col min="1" max="1" width="0.12890625" style="0" customWidth="1"/>
    <col min="2" max="2" width="17.625" style="0" customWidth="1"/>
    <col min="3" max="3" width="11.00390625" style="0" customWidth="1"/>
    <col min="4" max="4" width="11.875" style="0" customWidth="1"/>
    <col min="5" max="5" width="21.50390625" style="0" customWidth="1"/>
    <col min="6" max="6" width="12.00390625" style="0" customWidth="1"/>
    <col min="7" max="7" width="12.375" style="0" customWidth="1"/>
  </cols>
  <sheetData>
    <row r="1" spans="2:7" ht="9.75" customHeight="1">
      <c r="B1" s="228" t="s">
        <v>298</v>
      </c>
      <c r="C1" s="228"/>
      <c r="D1" s="228"/>
      <c r="E1" s="228"/>
      <c r="F1" s="228"/>
      <c r="G1" s="228"/>
    </row>
    <row r="2" spans="2:7" ht="18.75" customHeight="1">
      <c r="B2" s="229"/>
      <c r="C2" s="229"/>
      <c r="D2" s="229"/>
      <c r="E2" s="229"/>
      <c r="F2" s="229"/>
      <c r="G2" s="229"/>
    </row>
    <row r="3" spans="2:7" ht="12.75" customHeight="1">
      <c r="B3" s="59"/>
      <c r="C3" s="59"/>
      <c r="D3" s="59"/>
      <c r="E3" s="59"/>
      <c r="F3" s="59"/>
      <c r="G3" s="59"/>
    </row>
    <row r="4" spans="2:7" ht="18" customHeight="1">
      <c r="B4" s="69" t="s">
        <v>299</v>
      </c>
      <c r="C4" s="58"/>
      <c r="D4" s="58"/>
      <c r="E4" s="58"/>
      <c r="F4" s="58" t="s">
        <v>357</v>
      </c>
      <c r="G4" s="58"/>
    </row>
    <row r="5" spans="2:7" ht="16.5" customHeight="1">
      <c r="B5" s="230" t="s">
        <v>300</v>
      </c>
      <c r="C5" s="231"/>
      <c r="D5" s="232"/>
      <c r="E5" s="230" t="s">
        <v>301</v>
      </c>
      <c r="F5" s="231"/>
      <c r="G5" s="232"/>
    </row>
    <row r="6" spans="2:7" ht="16.5" customHeight="1">
      <c r="B6" s="233" t="s">
        <v>302</v>
      </c>
      <c r="C6" s="233" t="s">
        <v>303</v>
      </c>
      <c r="D6" s="233" t="s">
        <v>304</v>
      </c>
      <c r="E6" s="233" t="s">
        <v>305</v>
      </c>
      <c r="F6" s="233" t="s">
        <v>303</v>
      </c>
      <c r="G6" s="233" t="s">
        <v>304</v>
      </c>
    </row>
    <row r="7" spans="2:7" ht="16.5" customHeight="1">
      <c r="B7" s="234"/>
      <c r="C7" s="234"/>
      <c r="D7" s="234"/>
      <c r="E7" s="234"/>
      <c r="F7" s="234"/>
      <c r="G7" s="234"/>
    </row>
    <row r="8" spans="2:7" ht="16.5" customHeight="1">
      <c r="B8" s="60" t="s">
        <v>306</v>
      </c>
      <c r="C8" s="73"/>
      <c r="D8" s="61">
        <v>251155.56</v>
      </c>
      <c r="E8" s="60" t="s">
        <v>307</v>
      </c>
      <c r="F8" s="74">
        <v>107455.20999999999</v>
      </c>
      <c r="G8" s="74">
        <v>636351.15</v>
      </c>
    </row>
    <row r="9" spans="2:7" ht="15" customHeight="1">
      <c r="B9" s="60" t="s">
        <v>308</v>
      </c>
      <c r="C9" s="61">
        <v>0</v>
      </c>
      <c r="D9" s="61">
        <v>407613</v>
      </c>
      <c r="E9" s="60" t="s">
        <v>309</v>
      </c>
      <c r="F9" s="62">
        <v>93435.81</v>
      </c>
      <c r="G9" s="62">
        <v>612917.76</v>
      </c>
    </row>
    <row r="10" spans="2:7" ht="15" customHeight="1">
      <c r="B10" s="60" t="s">
        <v>310</v>
      </c>
      <c r="C10" s="61">
        <v>0</v>
      </c>
      <c r="D10" s="61">
        <v>289969</v>
      </c>
      <c r="E10" s="60" t="s">
        <v>311</v>
      </c>
      <c r="F10" s="62">
        <v>73214.7</v>
      </c>
      <c r="G10" s="62">
        <v>547833.5</v>
      </c>
    </row>
    <row r="11" spans="2:7" ht="15" customHeight="1">
      <c r="B11" s="60" t="s">
        <v>312</v>
      </c>
      <c r="C11" s="61">
        <v>0</v>
      </c>
      <c r="D11" s="61">
        <v>117644</v>
      </c>
      <c r="E11" s="60" t="s">
        <v>313</v>
      </c>
      <c r="F11" s="62">
        <v>51998</v>
      </c>
      <c r="G11" s="62">
        <v>280260</v>
      </c>
    </row>
    <row r="12" spans="2:7" ht="15" customHeight="1">
      <c r="B12" s="60" t="s">
        <v>295</v>
      </c>
      <c r="C12" s="61">
        <v>0</v>
      </c>
      <c r="D12" s="61">
        <v>0</v>
      </c>
      <c r="E12" s="60" t="s">
        <v>314</v>
      </c>
      <c r="F12" s="62">
        <v>9000</v>
      </c>
      <c r="G12" s="62">
        <v>203760</v>
      </c>
    </row>
    <row r="13" spans="2:7" ht="15" customHeight="1">
      <c r="B13" s="77" t="s">
        <v>296</v>
      </c>
      <c r="C13" s="61">
        <v>0</v>
      </c>
      <c r="D13" s="61">
        <v>0</v>
      </c>
      <c r="E13" s="60" t="s">
        <v>315</v>
      </c>
      <c r="F13" s="62">
        <v>0</v>
      </c>
      <c r="G13" s="62">
        <v>2730</v>
      </c>
    </row>
    <row r="14" spans="2:7" ht="15" customHeight="1">
      <c r="B14" s="60"/>
      <c r="C14" s="63">
        <v>0</v>
      </c>
      <c r="D14" s="63">
        <v>0</v>
      </c>
      <c r="E14" s="66" t="s">
        <v>316</v>
      </c>
      <c r="F14" s="62">
        <v>12216.7</v>
      </c>
      <c r="G14" s="62">
        <v>61083.5</v>
      </c>
    </row>
    <row r="15" spans="2:7" ht="15" customHeight="1">
      <c r="B15" s="60" t="s">
        <v>317</v>
      </c>
      <c r="C15" s="70" t="s">
        <v>353</v>
      </c>
      <c r="D15" s="63">
        <v>0</v>
      </c>
      <c r="E15" s="71" t="s">
        <v>318</v>
      </c>
      <c r="F15" s="62">
        <v>8132.13</v>
      </c>
      <c r="G15" s="62">
        <v>28211.3</v>
      </c>
    </row>
    <row r="16" spans="2:7" ht="15" customHeight="1">
      <c r="B16" s="60" t="s">
        <v>319</v>
      </c>
      <c r="C16" s="63">
        <v>0</v>
      </c>
      <c r="D16" s="63">
        <v>0</v>
      </c>
      <c r="E16" s="71" t="s">
        <v>320</v>
      </c>
      <c r="F16" s="62">
        <v>0</v>
      </c>
      <c r="G16" s="62">
        <v>0</v>
      </c>
    </row>
    <row r="17" spans="2:7" ht="15" customHeight="1">
      <c r="B17" s="60" t="s">
        <v>321</v>
      </c>
      <c r="C17" s="63">
        <v>0</v>
      </c>
      <c r="D17" s="63">
        <v>0</v>
      </c>
      <c r="E17" s="71" t="s">
        <v>354</v>
      </c>
      <c r="F17" s="62">
        <v>0</v>
      </c>
      <c r="G17" s="62">
        <v>0</v>
      </c>
    </row>
    <row r="18" spans="2:7" ht="15" customHeight="1">
      <c r="B18" s="60" t="s">
        <v>322</v>
      </c>
      <c r="C18" s="63">
        <v>0</v>
      </c>
      <c r="D18" s="63">
        <v>0</v>
      </c>
      <c r="E18" s="71" t="s">
        <v>323</v>
      </c>
      <c r="F18" s="62">
        <v>12088.98</v>
      </c>
      <c r="G18" s="62">
        <v>36872.96</v>
      </c>
    </row>
    <row r="19" spans="2:7" ht="15" customHeight="1">
      <c r="B19" s="60" t="s">
        <v>324</v>
      </c>
      <c r="C19" s="63">
        <v>0</v>
      </c>
      <c r="D19" s="63">
        <v>0</v>
      </c>
      <c r="E19" s="60" t="s">
        <v>325</v>
      </c>
      <c r="F19" s="62">
        <v>0</v>
      </c>
      <c r="G19" s="62">
        <v>0</v>
      </c>
    </row>
    <row r="20" spans="2:7" ht="15" customHeight="1">
      <c r="B20" s="60"/>
      <c r="C20" s="63"/>
      <c r="D20" s="63"/>
      <c r="E20" s="60" t="s">
        <v>326</v>
      </c>
      <c r="F20" s="62">
        <v>0</v>
      </c>
      <c r="G20" s="62">
        <v>0</v>
      </c>
    </row>
    <row r="21" spans="2:7" ht="15" customHeight="1">
      <c r="B21" s="60"/>
      <c r="C21" s="63"/>
      <c r="D21" s="63"/>
      <c r="E21" s="60" t="s">
        <v>327</v>
      </c>
      <c r="F21" s="62">
        <v>457</v>
      </c>
      <c r="G21" s="62">
        <v>2373.8</v>
      </c>
    </row>
    <row r="22" spans="2:7" ht="15" customHeight="1">
      <c r="B22" s="60"/>
      <c r="C22" s="63"/>
      <c r="D22" s="63"/>
      <c r="E22" s="60" t="s">
        <v>328</v>
      </c>
      <c r="F22" s="62">
        <v>0</v>
      </c>
      <c r="G22" s="62">
        <v>0</v>
      </c>
    </row>
    <row r="23" spans="2:7" ht="15" customHeight="1">
      <c r="B23" s="60" t="s">
        <v>329</v>
      </c>
      <c r="C23" s="63">
        <v>0</v>
      </c>
      <c r="D23" s="63">
        <v>0</v>
      </c>
      <c r="E23" s="60" t="s">
        <v>330</v>
      </c>
      <c r="F23" s="62">
        <v>11631.98</v>
      </c>
      <c r="G23" s="62">
        <v>25471.46</v>
      </c>
    </row>
    <row r="24" spans="2:7" ht="15" customHeight="1">
      <c r="B24" s="60" t="s">
        <v>331</v>
      </c>
      <c r="C24" s="63">
        <v>0</v>
      </c>
      <c r="D24" s="63">
        <v>0</v>
      </c>
      <c r="E24" s="170" t="s">
        <v>332</v>
      </c>
      <c r="F24" s="62">
        <v>0</v>
      </c>
      <c r="G24" s="62">
        <v>0</v>
      </c>
    </row>
    <row r="25" spans="2:7" ht="15" customHeight="1">
      <c r="B25" s="60" t="s">
        <v>333</v>
      </c>
      <c r="C25" s="63">
        <v>0</v>
      </c>
      <c r="D25" s="63">
        <v>0</v>
      </c>
      <c r="E25" s="170" t="s">
        <v>334</v>
      </c>
      <c r="F25" s="62">
        <v>0</v>
      </c>
      <c r="G25" s="62">
        <v>7017.7</v>
      </c>
    </row>
    <row r="26" spans="2:7" ht="15" customHeight="1">
      <c r="B26" s="60" t="s">
        <v>335</v>
      </c>
      <c r="C26" s="63">
        <v>0</v>
      </c>
      <c r="D26" s="63">
        <v>0</v>
      </c>
      <c r="E26" s="171" t="s">
        <v>336</v>
      </c>
      <c r="F26" s="62">
        <v>0</v>
      </c>
      <c r="G26" s="62">
        <v>2010</v>
      </c>
    </row>
    <row r="27" spans="2:7" ht="15" customHeight="1">
      <c r="B27" s="60" t="s">
        <v>337</v>
      </c>
      <c r="C27" s="63">
        <v>0</v>
      </c>
      <c r="D27" s="63">
        <v>0</v>
      </c>
      <c r="E27" s="71" t="s">
        <v>338</v>
      </c>
      <c r="F27" s="62">
        <v>0</v>
      </c>
      <c r="G27" s="62">
        <v>0</v>
      </c>
    </row>
    <row r="28" spans="2:7" ht="15" customHeight="1">
      <c r="B28" s="60"/>
      <c r="C28" s="63"/>
      <c r="D28" s="63"/>
      <c r="E28" s="71" t="s">
        <v>339</v>
      </c>
      <c r="F28" s="62">
        <v>0</v>
      </c>
      <c r="G28" s="62">
        <v>0</v>
      </c>
    </row>
    <row r="29" spans="2:7" ht="15" customHeight="1">
      <c r="B29" s="60"/>
      <c r="C29" s="63"/>
      <c r="D29" s="63"/>
      <c r="E29" s="60" t="s">
        <v>340</v>
      </c>
      <c r="F29" s="62">
        <v>0</v>
      </c>
      <c r="G29" s="62">
        <v>0</v>
      </c>
    </row>
    <row r="30" spans="2:7" ht="15" customHeight="1">
      <c r="B30" s="60"/>
      <c r="C30" s="63"/>
      <c r="D30" s="63"/>
      <c r="E30" s="66" t="s">
        <v>341</v>
      </c>
      <c r="F30" s="62">
        <v>0</v>
      </c>
      <c r="G30" s="62">
        <v>0</v>
      </c>
    </row>
    <row r="31" spans="2:7" ht="15" customHeight="1">
      <c r="B31" s="60"/>
      <c r="C31" s="63"/>
      <c r="D31" s="63"/>
      <c r="E31" s="60" t="s">
        <v>342</v>
      </c>
      <c r="F31" s="64">
        <v>0</v>
      </c>
      <c r="G31" s="64">
        <v>0</v>
      </c>
    </row>
    <row r="32" spans="2:7" ht="15" customHeight="1">
      <c r="B32" s="60"/>
      <c r="C32" s="63"/>
      <c r="D32" s="63"/>
      <c r="E32" s="75" t="s">
        <v>343</v>
      </c>
      <c r="F32" s="64">
        <v>14019.4</v>
      </c>
      <c r="G32" s="64">
        <v>23433.390000000003</v>
      </c>
    </row>
    <row r="33" spans="2:7" ht="15" customHeight="1">
      <c r="B33" s="60"/>
      <c r="C33" s="63"/>
      <c r="D33" s="63"/>
      <c r="E33" s="76" t="s">
        <v>344</v>
      </c>
      <c r="F33" s="64">
        <v>0</v>
      </c>
      <c r="G33" s="64">
        <v>0</v>
      </c>
    </row>
    <row r="34" spans="2:7" ht="15" customHeight="1">
      <c r="B34" s="60"/>
      <c r="C34" s="63"/>
      <c r="D34" s="63"/>
      <c r="E34" s="76" t="s">
        <v>345</v>
      </c>
      <c r="F34" s="64">
        <v>14019.4</v>
      </c>
      <c r="G34" s="64">
        <v>22689.4</v>
      </c>
    </row>
    <row r="35" spans="2:7" ht="15" customHeight="1">
      <c r="B35" s="60"/>
      <c r="C35" s="63"/>
      <c r="D35" s="63"/>
      <c r="E35" s="76" t="s">
        <v>346</v>
      </c>
      <c r="F35" s="64">
        <v>0</v>
      </c>
      <c r="G35" s="64">
        <v>0</v>
      </c>
    </row>
    <row r="36" spans="2:7" ht="15" customHeight="1">
      <c r="B36" s="60"/>
      <c r="C36" s="63"/>
      <c r="D36" s="63"/>
      <c r="E36" s="76" t="s">
        <v>355</v>
      </c>
      <c r="F36" s="64">
        <v>0</v>
      </c>
      <c r="G36" s="64">
        <v>504.79</v>
      </c>
    </row>
    <row r="37" spans="2:7" ht="15" customHeight="1">
      <c r="B37" s="60"/>
      <c r="C37" s="63"/>
      <c r="D37" s="63"/>
      <c r="E37" s="76" t="s">
        <v>347</v>
      </c>
      <c r="F37" s="64">
        <v>0</v>
      </c>
      <c r="G37" s="64">
        <v>239.2</v>
      </c>
    </row>
    <row r="38" spans="2:7" ht="15" customHeight="1">
      <c r="B38" s="60"/>
      <c r="C38" s="65"/>
      <c r="D38" s="65"/>
      <c r="E38" s="60" t="s">
        <v>348</v>
      </c>
      <c r="F38" s="62">
        <v>-107455.20999999999</v>
      </c>
      <c r="G38" s="62">
        <v>-228738.15000000002</v>
      </c>
    </row>
    <row r="39" spans="2:7" ht="16.5" customHeight="1">
      <c r="B39" s="60"/>
      <c r="C39" s="65"/>
      <c r="D39" s="65"/>
      <c r="E39" s="60" t="s">
        <v>349</v>
      </c>
      <c r="F39" s="62">
        <v>-107455.20999999999</v>
      </c>
      <c r="G39" s="62">
        <v>22417.409999999974</v>
      </c>
    </row>
    <row r="40" spans="2:7" ht="16.5" customHeight="1">
      <c r="B40" s="60"/>
      <c r="C40" s="65"/>
      <c r="D40" s="65"/>
      <c r="E40" s="60" t="s">
        <v>350</v>
      </c>
      <c r="F40" s="62">
        <v>673575.28</v>
      </c>
      <c r="G40" s="62">
        <v>673575.28</v>
      </c>
    </row>
    <row r="41" spans="2:7" ht="16.5" customHeight="1">
      <c r="B41" s="60"/>
      <c r="C41" s="65"/>
      <c r="D41" s="65"/>
      <c r="E41" s="60"/>
      <c r="F41" s="62"/>
      <c r="G41" s="62"/>
    </row>
    <row r="42" spans="2:7" ht="16.5" customHeight="1">
      <c r="B42" s="60"/>
      <c r="C42" s="65"/>
      <c r="D42" s="65"/>
      <c r="E42" s="60"/>
      <c r="F42" s="62"/>
      <c r="G42" s="62"/>
    </row>
    <row r="43" spans="2:7" ht="16.5" customHeight="1">
      <c r="B43" s="66"/>
      <c r="C43" s="67"/>
      <c r="D43" s="67"/>
      <c r="E43" s="57"/>
      <c r="F43" s="68"/>
      <c r="G43" s="68"/>
    </row>
    <row r="44" spans="2:6" ht="14.25">
      <c r="B44" t="s">
        <v>351</v>
      </c>
      <c r="D44" t="s">
        <v>352</v>
      </c>
      <c r="F44" t="s">
        <v>356</v>
      </c>
    </row>
  </sheetData>
  <sheetProtection/>
  <mergeCells count="9">
    <mergeCell ref="B1:G2"/>
    <mergeCell ref="B5:D5"/>
    <mergeCell ref="E5:G5"/>
    <mergeCell ref="B6:B7"/>
    <mergeCell ref="E6:E7"/>
    <mergeCell ref="D6:D7"/>
    <mergeCell ref="F6:F7"/>
    <mergeCell ref="G6:G7"/>
    <mergeCell ref="C6:C7"/>
  </mergeCells>
  <printOptions horizontalCentered="1" verticalCentered="1"/>
  <pageMargins left="0.47" right="0.54" top="0.03937007874015748" bottom="0" header="0.03937007874015748" footer="0.04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9"/>
  <sheetViews>
    <sheetView showGridLines="0" showZeros="0" zoomScalePageLayoutView="0" workbookViewId="0" topLeftCell="B1">
      <selection activeCell="B1" sqref="A1:IV16384"/>
    </sheetView>
  </sheetViews>
  <sheetFormatPr defaultColWidth="9.00390625" defaultRowHeight="14.25"/>
  <cols>
    <col min="1" max="1" width="1.4921875" style="0" hidden="1" customWidth="1"/>
    <col min="2" max="2" width="8.50390625" style="0" customWidth="1"/>
    <col min="3" max="3" width="17.75390625" style="0" customWidth="1"/>
    <col min="4" max="4" width="10.875" style="0" customWidth="1"/>
    <col min="5" max="5" width="10.25390625" style="0" customWidth="1"/>
    <col min="6" max="6" width="16.00390625" style="0" customWidth="1"/>
    <col min="7" max="7" width="16.25390625" style="0" customWidth="1"/>
  </cols>
  <sheetData>
    <row r="1" spans="1:8" ht="22.5" customHeight="1">
      <c r="A1" s="236" t="s">
        <v>42</v>
      </c>
      <c r="B1" s="236"/>
      <c r="C1" s="236"/>
      <c r="D1" s="236"/>
      <c r="E1" s="236"/>
      <c r="F1" s="236"/>
      <c r="G1" s="236"/>
      <c r="H1" s="52"/>
    </row>
    <row r="2" spans="1:8" ht="5.25" customHeight="1">
      <c r="A2" s="52"/>
      <c r="B2" s="52"/>
      <c r="C2" s="52"/>
      <c r="D2" s="52"/>
      <c r="E2" s="52"/>
      <c r="F2" s="52"/>
      <c r="G2" s="52"/>
      <c r="H2" s="52"/>
    </row>
    <row r="3" spans="2:8" s="13" customFormat="1" ht="4.5" customHeight="1">
      <c r="B3" s="52"/>
      <c r="C3" s="52"/>
      <c r="D3" s="52"/>
      <c r="E3" s="52"/>
      <c r="F3" s="52"/>
      <c r="G3" s="52"/>
      <c r="H3" s="52"/>
    </row>
    <row r="4" spans="2:7" s="13" customFormat="1" ht="10.5" customHeight="1" thickBot="1">
      <c r="B4" s="9" t="s">
        <v>43</v>
      </c>
      <c r="F4" s="44" t="s">
        <v>357</v>
      </c>
      <c r="G4" s="13" t="s">
        <v>54</v>
      </c>
    </row>
    <row r="5" spans="2:7" s="13" customFormat="1" ht="19.5" customHeight="1" hidden="1">
      <c r="B5" s="184" t="s">
        <v>55</v>
      </c>
      <c r="C5" s="235" t="s">
        <v>56</v>
      </c>
      <c r="D5" s="235"/>
      <c r="E5" s="183" t="s">
        <v>57</v>
      </c>
      <c r="F5" s="183" t="s">
        <v>58</v>
      </c>
      <c r="G5" s="185" t="s">
        <v>59</v>
      </c>
    </row>
    <row r="6" spans="2:7" s="13" customFormat="1" ht="15" customHeight="1">
      <c r="B6" s="186"/>
      <c r="C6" s="187" t="s">
        <v>60</v>
      </c>
      <c r="D6" s="188"/>
      <c r="E6" s="188"/>
      <c r="F6" s="189"/>
      <c r="G6" s="190">
        <v>658220.4699999999</v>
      </c>
    </row>
    <row r="7" spans="2:7" s="13" customFormat="1" ht="15" customHeight="1">
      <c r="B7" s="192">
        <v>1</v>
      </c>
      <c r="C7" s="181" t="s">
        <v>61</v>
      </c>
      <c r="D7" s="193"/>
      <c r="E7" s="193"/>
      <c r="F7" s="194"/>
      <c r="G7" s="175">
        <v>5320</v>
      </c>
    </row>
    <row r="8" spans="2:7" s="13" customFormat="1" ht="15" customHeight="1">
      <c r="B8" s="192">
        <v>2</v>
      </c>
      <c r="C8" s="181" t="s">
        <v>62</v>
      </c>
      <c r="D8" s="193"/>
      <c r="E8" s="193"/>
      <c r="F8" s="194"/>
      <c r="G8" s="175">
        <v>100000</v>
      </c>
    </row>
    <row r="9" spans="2:7" s="13" customFormat="1" ht="15" customHeight="1">
      <c r="B9" s="192">
        <v>3</v>
      </c>
      <c r="C9" s="176" t="s">
        <v>63</v>
      </c>
      <c r="D9" s="174"/>
      <c r="E9" s="158"/>
      <c r="F9" s="158"/>
      <c r="G9" s="175">
        <v>355.89</v>
      </c>
    </row>
    <row r="10" spans="2:7" s="13" customFormat="1" ht="15" customHeight="1">
      <c r="B10" s="192">
        <v>4</v>
      </c>
      <c r="C10" s="176" t="s">
        <v>292</v>
      </c>
      <c r="D10" s="174"/>
      <c r="E10" s="158"/>
      <c r="F10" s="158"/>
      <c r="G10" s="175">
        <v>13174.3</v>
      </c>
    </row>
    <row r="11" spans="2:7" s="13" customFormat="1" ht="15" customHeight="1">
      <c r="B11" s="192">
        <v>5</v>
      </c>
      <c r="C11" s="176" t="s">
        <v>53</v>
      </c>
      <c r="D11" s="174"/>
      <c r="E11" s="158"/>
      <c r="F11" s="158"/>
      <c r="G11" s="175">
        <v>40213.1</v>
      </c>
    </row>
    <row r="12" spans="2:7" s="13" customFormat="1" ht="15" customHeight="1">
      <c r="B12" s="192">
        <v>6</v>
      </c>
      <c r="C12" s="177" t="s">
        <v>64</v>
      </c>
      <c r="D12" s="174"/>
      <c r="E12" s="158"/>
      <c r="F12" s="158"/>
      <c r="G12" s="175">
        <v>35000</v>
      </c>
    </row>
    <row r="13" spans="2:7" s="13" customFormat="1" ht="15" customHeight="1">
      <c r="B13" s="192">
        <v>7</v>
      </c>
      <c r="C13" s="176" t="s">
        <v>65</v>
      </c>
      <c r="D13" s="174"/>
      <c r="E13" s="158"/>
      <c r="F13" s="158"/>
      <c r="G13" s="175">
        <v>52452.94</v>
      </c>
    </row>
    <row r="14" spans="2:7" s="13" customFormat="1" ht="15" customHeight="1">
      <c r="B14" s="192">
        <v>8</v>
      </c>
      <c r="C14" s="176" t="s">
        <v>51</v>
      </c>
      <c r="D14" s="174"/>
      <c r="E14" s="158"/>
      <c r="F14" s="158"/>
      <c r="G14" s="175">
        <v>365</v>
      </c>
    </row>
    <row r="15" spans="2:7" s="13" customFormat="1" ht="15" customHeight="1">
      <c r="B15" s="192">
        <v>9</v>
      </c>
      <c r="C15" s="176" t="s">
        <v>66</v>
      </c>
      <c r="D15" s="174"/>
      <c r="E15" s="158"/>
      <c r="F15" s="158"/>
      <c r="G15" s="175">
        <v>21390</v>
      </c>
    </row>
    <row r="16" spans="2:7" s="13" customFormat="1" ht="15" customHeight="1">
      <c r="B16" s="192">
        <v>10</v>
      </c>
      <c r="C16" s="176" t="s">
        <v>67</v>
      </c>
      <c r="D16" s="174"/>
      <c r="E16" s="158"/>
      <c r="F16" s="158"/>
      <c r="G16" s="175">
        <v>5675.5</v>
      </c>
    </row>
    <row r="17" spans="2:7" s="13" customFormat="1" ht="15" customHeight="1">
      <c r="B17" s="192">
        <v>11</v>
      </c>
      <c r="C17" s="176" t="s">
        <v>68</v>
      </c>
      <c r="D17" s="173"/>
      <c r="E17" s="178"/>
      <c r="F17" s="178"/>
      <c r="G17" s="175">
        <v>3100</v>
      </c>
    </row>
    <row r="18" spans="2:7" s="13" customFormat="1" ht="15" customHeight="1">
      <c r="B18" s="192">
        <v>12</v>
      </c>
      <c r="C18" s="202" t="s">
        <v>297</v>
      </c>
      <c r="D18" s="174"/>
      <c r="E18" s="158"/>
      <c r="F18" s="178"/>
      <c r="G18" s="175">
        <v>7232.1</v>
      </c>
    </row>
    <row r="19" spans="2:7" s="13" customFormat="1" ht="15" customHeight="1">
      <c r="B19" s="192">
        <v>13</v>
      </c>
      <c r="C19" s="176" t="s">
        <v>69</v>
      </c>
      <c r="D19" s="174"/>
      <c r="E19" s="158"/>
      <c r="F19" s="178"/>
      <c r="G19" s="175">
        <v>3000</v>
      </c>
    </row>
    <row r="20" spans="2:7" s="13" customFormat="1" ht="15" customHeight="1">
      <c r="B20" s="192">
        <v>14</v>
      </c>
      <c r="C20" s="172" t="s">
        <v>70</v>
      </c>
      <c r="D20" s="173"/>
      <c r="E20" s="178"/>
      <c r="F20" s="178"/>
      <c r="G20" s="175">
        <v>4842.87</v>
      </c>
    </row>
    <row r="21" spans="2:7" s="13" customFormat="1" ht="15" customHeight="1">
      <c r="B21" s="192">
        <v>15</v>
      </c>
      <c r="C21" s="172" t="s">
        <v>71</v>
      </c>
      <c r="D21" s="173"/>
      <c r="E21" s="178"/>
      <c r="F21" s="178"/>
      <c r="G21" s="175">
        <v>62735</v>
      </c>
    </row>
    <row r="22" spans="2:7" s="13" customFormat="1" ht="15" customHeight="1">
      <c r="B22" s="192">
        <v>16</v>
      </c>
      <c r="C22" s="172" t="s">
        <v>72</v>
      </c>
      <c r="D22" s="173"/>
      <c r="E22" s="178"/>
      <c r="F22" s="178"/>
      <c r="G22" s="175">
        <v>1896.8</v>
      </c>
    </row>
    <row r="23" spans="2:7" s="13" customFormat="1" ht="15" customHeight="1">
      <c r="B23" s="192">
        <v>17</v>
      </c>
      <c r="C23" s="172" t="s">
        <v>73</v>
      </c>
      <c r="D23" s="173"/>
      <c r="E23" s="178"/>
      <c r="F23" s="178"/>
      <c r="G23" s="175">
        <v>121551.38</v>
      </c>
    </row>
    <row r="24" spans="2:7" s="13" customFormat="1" ht="15" customHeight="1">
      <c r="B24" s="192">
        <v>18</v>
      </c>
      <c r="C24" s="176" t="s">
        <v>74</v>
      </c>
      <c r="D24" s="173"/>
      <c r="E24" s="178"/>
      <c r="F24" s="178"/>
      <c r="G24" s="175">
        <v>3825</v>
      </c>
    </row>
    <row r="25" spans="2:7" s="13" customFormat="1" ht="15" customHeight="1">
      <c r="B25" s="192">
        <v>19</v>
      </c>
      <c r="C25" s="191" t="s">
        <v>75</v>
      </c>
      <c r="D25" s="173"/>
      <c r="E25" s="178"/>
      <c r="F25" s="178"/>
      <c r="G25" s="175">
        <v>25201</v>
      </c>
    </row>
    <row r="26" spans="2:7" s="13" customFormat="1" ht="15" customHeight="1">
      <c r="B26" s="192">
        <v>20</v>
      </c>
      <c r="C26" s="176" t="s">
        <v>76</v>
      </c>
      <c r="D26" s="173"/>
      <c r="E26" s="178"/>
      <c r="F26" s="178"/>
      <c r="G26" s="175">
        <v>5000</v>
      </c>
    </row>
    <row r="27" spans="2:7" s="13" customFormat="1" ht="15" customHeight="1">
      <c r="B27" s="192">
        <v>21</v>
      </c>
      <c r="C27" s="172" t="s">
        <v>77</v>
      </c>
      <c r="D27" s="173"/>
      <c r="E27" s="178"/>
      <c r="F27" s="178"/>
      <c r="G27" s="175">
        <v>2000</v>
      </c>
    </row>
    <row r="28" spans="2:7" s="13" customFormat="1" ht="15" customHeight="1">
      <c r="B28" s="192">
        <v>22</v>
      </c>
      <c r="C28" s="176" t="s">
        <v>78</v>
      </c>
      <c r="D28" s="173"/>
      <c r="E28" s="178"/>
      <c r="F28" s="178"/>
      <c r="G28" s="175">
        <v>1400</v>
      </c>
    </row>
    <row r="29" spans="2:7" s="13" customFormat="1" ht="15" customHeight="1">
      <c r="B29" s="192">
        <v>23</v>
      </c>
      <c r="C29" s="176" t="s">
        <v>79</v>
      </c>
      <c r="D29" s="173"/>
      <c r="E29" s="178"/>
      <c r="F29" s="178"/>
      <c r="G29" s="175">
        <v>1282</v>
      </c>
    </row>
    <row r="30" spans="2:7" s="13" customFormat="1" ht="15" customHeight="1">
      <c r="B30" s="192">
        <v>24</v>
      </c>
      <c r="C30" s="176" t="s">
        <v>80</v>
      </c>
      <c r="D30" s="173"/>
      <c r="E30" s="178"/>
      <c r="F30" s="178"/>
      <c r="G30" s="175">
        <v>2200</v>
      </c>
    </row>
    <row r="31" spans="2:7" s="13" customFormat="1" ht="15" customHeight="1">
      <c r="B31" s="192">
        <v>25</v>
      </c>
      <c r="C31" s="176" t="s">
        <v>81</v>
      </c>
      <c r="D31" s="173"/>
      <c r="E31" s="178"/>
      <c r="F31" s="178"/>
      <c r="G31" s="175">
        <v>1400</v>
      </c>
    </row>
    <row r="32" spans="2:7" s="13" customFormat="1" ht="15" customHeight="1">
      <c r="B32" s="196">
        <v>1</v>
      </c>
      <c r="C32" s="176" t="s">
        <v>82</v>
      </c>
      <c r="D32" s="173"/>
      <c r="E32" s="178"/>
      <c r="F32" s="178"/>
      <c r="G32" s="175">
        <v>1400</v>
      </c>
    </row>
    <row r="33" spans="2:7" s="13" customFormat="1" ht="15" customHeight="1">
      <c r="B33" s="196">
        <v>26</v>
      </c>
      <c r="C33" s="176" t="s">
        <v>83</v>
      </c>
      <c r="D33" s="173"/>
      <c r="E33" s="178"/>
      <c r="F33" s="178"/>
      <c r="G33" s="175">
        <v>9100</v>
      </c>
    </row>
    <row r="34" spans="2:7" s="13" customFormat="1" ht="15" customHeight="1">
      <c r="B34" s="195">
        <v>1</v>
      </c>
      <c r="C34" s="191" t="s">
        <v>84</v>
      </c>
      <c r="D34" s="173"/>
      <c r="E34" s="178"/>
      <c r="F34" s="178"/>
      <c r="G34" s="175">
        <v>9100</v>
      </c>
    </row>
    <row r="35" spans="2:7" s="13" customFormat="1" ht="15" customHeight="1">
      <c r="B35" s="196">
        <v>27</v>
      </c>
      <c r="C35" s="176" t="s">
        <v>85</v>
      </c>
      <c r="D35" s="173"/>
      <c r="E35" s="178"/>
      <c r="F35" s="178"/>
      <c r="G35" s="175">
        <v>43000</v>
      </c>
    </row>
    <row r="36" spans="2:7" s="13" customFormat="1" ht="15" customHeight="1">
      <c r="B36" s="196">
        <v>1</v>
      </c>
      <c r="C36" s="176" t="s">
        <v>86</v>
      </c>
      <c r="D36" s="173"/>
      <c r="E36" s="178"/>
      <c r="F36" s="178"/>
      <c r="G36" s="175">
        <v>30000</v>
      </c>
    </row>
    <row r="37" spans="2:7" s="13" customFormat="1" ht="15" customHeight="1">
      <c r="B37" s="196">
        <v>2</v>
      </c>
      <c r="C37" s="176" t="s">
        <v>87</v>
      </c>
      <c r="D37" s="173"/>
      <c r="E37" s="178"/>
      <c r="F37" s="178"/>
      <c r="G37" s="175">
        <v>3000</v>
      </c>
    </row>
    <row r="38" spans="2:7" s="13" customFormat="1" ht="15" customHeight="1">
      <c r="B38" s="192">
        <v>3</v>
      </c>
      <c r="C38" s="172" t="s">
        <v>80</v>
      </c>
      <c r="D38" s="173"/>
      <c r="E38" s="178"/>
      <c r="F38" s="178"/>
      <c r="G38" s="175">
        <v>10000</v>
      </c>
    </row>
    <row r="39" spans="2:7" s="13" customFormat="1" ht="15" customHeight="1">
      <c r="B39" s="192">
        <v>28</v>
      </c>
      <c r="C39" s="172" t="s">
        <v>88</v>
      </c>
      <c r="D39" s="173"/>
      <c r="E39" s="178"/>
      <c r="F39" s="178"/>
      <c r="G39" s="175">
        <v>3000</v>
      </c>
    </row>
    <row r="40" spans="2:7" s="13" customFormat="1" ht="15" customHeight="1">
      <c r="B40" s="192">
        <v>1</v>
      </c>
      <c r="C40" s="172" t="s">
        <v>89</v>
      </c>
      <c r="D40" s="173"/>
      <c r="E40" s="178"/>
      <c r="F40" s="178"/>
      <c r="G40" s="175">
        <v>3000</v>
      </c>
    </row>
    <row r="41" spans="2:7" s="13" customFormat="1" ht="15" customHeight="1">
      <c r="B41" s="192">
        <v>29</v>
      </c>
      <c r="C41" s="172" t="s">
        <v>293</v>
      </c>
      <c r="D41" s="173"/>
      <c r="E41" s="178"/>
      <c r="F41" s="178"/>
      <c r="G41" s="175">
        <v>4000</v>
      </c>
    </row>
    <row r="42" spans="2:7" s="13" customFormat="1" ht="15" customHeight="1">
      <c r="B42" s="192">
        <v>1</v>
      </c>
      <c r="C42" s="172" t="s">
        <v>294</v>
      </c>
      <c r="D42" s="173"/>
      <c r="E42" s="178"/>
      <c r="F42" s="178"/>
      <c r="G42" s="175">
        <v>4000</v>
      </c>
    </row>
    <row r="43" spans="2:7" s="13" customFormat="1" ht="15" customHeight="1">
      <c r="B43" s="192">
        <v>30</v>
      </c>
      <c r="C43" s="172" t="s">
        <v>90</v>
      </c>
      <c r="D43" s="173"/>
      <c r="E43" s="178"/>
      <c r="F43" s="178"/>
      <c r="G43" s="175">
        <v>78507.59</v>
      </c>
    </row>
    <row r="44" spans="2:7" s="13" customFormat="1" ht="15" customHeight="1">
      <c r="B44" s="196">
        <v>1</v>
      </c>
      <c r="C44" s="198" t="s">
        <v>91</v>
      </c>
      <c r="D44" s="173"/>
      <c r="E44" s="178"/>
      <c r="F44" s="178"/>
      <c r="G44" s="175">
        <v>0</v>
      </c>
    </row>
    <row r="45" spans="2:7" s="13" customFormat="1" ht="15" customHeight="1">
      <c r="B45" s="196">
        <v>2</v>
      </c>
      <c r="C45" s="198" t="s">
        <v>92</v>
      </c>
      <c r="D45" s="173"/>
      <c r="E45" s="178"/>
      <c r="F45" s="178"/>
      <c r="G45" s="175">
        <v>0</v>
      </c>
    </row>
    <row r="46" spans="2:7" s="13" customFormat="1" ht="15" customHeight="1">
      <c r="B46" s="196">
        <v>3</v>
      </c>
      <c r="C46" s="198" t="s">
        <v>93</v>
      </c>
      <c r="D46" s="173"/>
      <c r="E46" s="178"/>
      <c r="F46" s="178"/>
      <c r="G46" s="175">
        <v>600</v>
      </c>
    </row>
    <row r="47" spans="2:7" s="13" customFormat="1" ht="15" customHeight="1">
      <c r="B47" s="196">
        <v>4</v>
      </c>
      <c r="C47" s="198" t="s">
        <v>94</v>
      </c>
      <c r="D47" s="173"/>
      <c r="E47" s="178"/>
      <c r="F47" s="178"/>
      <c r="G47" s="175">
        <v>0</v>
      </c>
    </row>
    <row r="48" spans="2:7" s="13" customFormat="1" ht="15" customHeight="1">
      <c r="B48" s="199">
        <v>5</v>
      </c>
      <c r="C48" s="172" t="s">
        <v>95</v>
      </c>
      <c r="D48" s="173"/>
      <c r="E48" s="178"/>
      <c r="F48" s="178"/>
      <c r="G48" s="175">
        <v>51627.59</v>
      </c>
    </row>
    <row r="49" spans="2:7" s="13" customFormat="1" ht="15" customHeight="1" thickBot="1">
      <c r="B49" s="197">
        <v>6</v>
      </c>
      <c r="C49" s="200" t="s">
        <v>96</v>
      </c>
      <c r="D49" s="182"/>
      <c r="E49" s="179"/>
      <c r="F49" s="179"/>
      <c r="G49" s="180">
        <v>26280</v>
      </c>
    </row>
    <row r="50" s="13" customFormat="1" ht="15" customHeight="1"/>
    <row r="51" s="13" customFormat="1" ht="15" customHeight="1"/>
    <row r="52" s="13" customFormat="1" ht="15" customHeight="1"/>
  </sheetData>
  <sheetProtection/>
  <mergeCells count="2">
    <mergeCell ref="C5:D5"/>
    <mergeCell ref="A1:G1"/>
  </mergeCells>
  <printOptions/>
  <pageMargins left="0.7480314960629921" right="0.8267716535433072" top="0.91" bottom="0.5511811023622047" header="0.37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</dc:creator>
  <cp:keywords/>
  <dc:description/>
  <cp:lastModifiedBy>微软用户</cp:lastModifiedBy>
  <cp:lastPrinted>2017-01-05T04:11:51Z</cp:lastPrinted>
  <dcterms:created xsi:type="dcterms:W3CDTF">1998-06-18T06:33:44Z</dcterms:created>
  <dcterms:modified xsi:type="dcterms:W3CDTF">2017-01-05T09:11:30Z</dcterms:modified>
  <cp:category/>
  <cp:version/>
  <cp:contentType/>
  <cp:contentStatus/>
</cp:coreProperties>
</file>