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570" windowHeight="4830" tabRatio="797" activeTab="7"/>
  </bookViews>
  <sheets>
    <sheet name="资产负债表" sheetId="1" r:id="rId1"/>
    <sheet name="收入支出表" sheetId="2" r:id="rId2"/>
    <sheet name="支出明细表" sheetId="3" r:id="rId3"/>
    <sheet name="人员统计表" sheetId="4" r:id="rId4"/>
    <sheet name="财政专户表" sheetId="5" r:id="rId5"/>
    <sheet name="其他应收款" sheetId="6" r:id="rId6"/>
    <sheet name="收支明细表" sheetId="7" r:id="rId7"/>
    <sheet name="其他应付款" sheetId="8" r:id="rId8"/>
  </sheets>
  <externalReferences>
    <externalReference r:id="rId11"/>
  </externalReferences>
  <definedNames>
    <definedName name="_xlnm.Print_Area" localSheetId="3">'人员统计表'!$B$1:$H$31</definedName>
    <definedName name="_xlnm.Print_Area" localSheetId="1">'收入支出表'!$C:$D</definedName>
    <definedName name="_xlnm.Print_Titles" localSheetId="3">'人员统计表'!$A:$B</definedName>
    <definedName name="_xlnm.Print_Titles" localSheetId="1">'收入支出表'!$A:$B,'收入支出表'!$1:$2</definedName>
    <definedName name="_xlnm.Print_Titles" localSheetId="2">'支出明细表'!$1:$5</definedName>
  </definedNames>
  <calcPr fullCalcOnLoad="1"/>
</workbook>
</file>

<file path=xl/sharedStrings.xml><?xml version="1.0" encoding="utf-8"?>
<sst xmlns="http://schemas.openxmlformats.org/spreadsheetml/2006/main" count="630" uniqueCount="367">
  <si>
    <t>单位：元</t>
  </si>
  <si>
    <t>其中：</t>
  </si>
  <si>
    <t>款</t>
  </si>
  <si>
    <t>编制机关</t>
  </si>
  <si>
    <t>财务主管</t>
  </si>
  <si>
    <t>制表</t>
  </si>
  <si>
    <t>本月收入</t>
  </si>
  <si>
    <t>累计收入</t>
  </si>
  <si>
    <t/>
  </si>
  <si>
    <t>行政机关事业费</t>
  </si>
  <si>
    <t>应交财政专户收入明细表</t>
  </si>
  <si>
    <t>本月止财政累计拨款</t>
  </si>
  <si>
    <t>合           计</t>
  </si>
  <si>
    <t>首       长</t>
  </si>
  <si>
    <t>人       员</t>
  </si>
  <si>
    <t>名        称</t>
  </si>
  <si>
    <t xml:space="preserve">内    容 </t>
  </si>
  <si>
    <t>上年结余</t>
  </si>
  <si>
    <t>其中:</t>
  </si>
  <si>
    <t>卫生管理费</t>
  </si>
  <si>
    <t>幼托管理费</t>
  </si>
  <si>
    <t>停车管理费</t>
  </si>
  <si>
    <t>综治费</t>
  </si>
  <si>
    <t>编制单位：宁波市江东区东柳街道东海花园社区居委会</t>
  </si>
  <si>
    <t>行政事业单位人员统计表（月报）</t>
  </si>
  <si>
    <t>预算科目</t>
  </si>
  <si>
    <t>总        计</t>
  </si>
  <si>
    <t xml:space="preserve">     1612款     行政事业</t>
  </si>
  <si>
    <t xml:space="preserve">       项目</t>
  </si>
  <si>
    <t>本月末</t>
  </si>
  <si>
    <t>累计人次数</t>
  </si>
  <si>
    <t>上月末</t>
  </si>
  <si>
    <t>二.居委会人员数</t>
  </si>
  <si>
    <t>1.招聘人员</t>
  </si>
  <si>
    <t>2.退休人员</t>
  </si>
  <si>
    <t>3.企业人员</t>
  </si>
  <si>
    <t>4.下岗人员</t>
  </si>
  <si>
    <t xml:space="preserve">5.临时工工资 </t>
  </si>
  <si>
    <t>编制单位：宁波市江东区东柳街道东海花园社区居委会</t>
  </si>
  <si>
    <t>一.居委会只数</t>
  </si>
  <si>
    <t>编制单位：宁波市江东区东柳街道东海花园社区居委会</t>
  </si>
  <si>
    <t>科目编号</t>
  </si>
  <si>
    <t>预算往来款明细表</t>
  </si>
  <si>
    <t>第 1 页</t>
  </si>
  <si>
    <t>科目名称和主要内容</t>
  </si>
  <si>
    <t>发生日期</t>
  </si>
  <si>
    <t>不能清理的原因</t>
  </si>
  <si>
    <t>期末余额</t>
  </si>
  <si>
    <t>支 出 明 细 表</t>
  </si>
  <si>
    <t>其他</t>
  </si>
  <si>
    <t>其他应收款</t>
  </si>
  <si>
    <t>备用金</t>
  </si>
  <si>
    <t>水电费</t>
  </si>
  <si>
    <t>借款</t>
  </si>
  <si>
    <t xml:space="preserve"> (事业)收入支出表</t>
  </si>
  <si>
    <t>（事业）资产负债表</t>
  </si>
  <si>
    <t>编制单位：宁波市江东区东柳街道东海花园社区居委会</t>
  </si>
  <si>
    <t>28日</t>
  </si>
  <si>
    <t>单位：  元</t>
  </si>
  <si>
    <t>科目编号</t>
  </si>
  <si>
    <t>资 产 部 类</t>
  </si>
  <si>
    <t>年 初 数</t>
  </si>
  <si>
    <t>期 末 数</t>
  </si>
  <si>
    <t>负 债 部 类</t>
  </si>
  <si>
    <t>一、资产类</t>
  </si>
  <si>
    <t>二、负债类</t>
  </si>
  <si>
    <t xml:space="preserve">   借入款项</t>
  </si>
  <si>
    <t xml:space="preserve">   现金</t>
  </si>
  <si>
    <t xml:space="preserve">   应付票据</t>
  </si>
  <si>
    <t xml:space="preserve">   银行存款</t>
  </si>
  <si>
    <t xml:space="preserve">   应付帐款</t>
  </si>
  <si>
    <t xml:space="preserve">   应收票据</t>
  </si>
  <si>
    <t xml:space="preserve">   预收帐款</t>
  </si>
  <si>
    <t xml:space="preserve">   应收帐款</t>
  </si>
  <si>
    <t xml:space="preserve">   其他应付款</t>
  </si>
  <si>
    <t xml:space="preserve">   预付帐款</t>
  </si>
  <si>
    <t xml:space="preserve">  应缴预算款</t>
  </si>
  <si>
    <t xml:space="preserve">   其他应收款</t>
  </si>
  <si>
    <t xml:space="preserve">   应缴财政专户款</t>
  </si>
  <si>
    <t xml:space="preserve">   材  料</t>
  </si>
  <si>
    <t xml:space="preserve">  应交税金</t>
  </si>
  <si>
    <t xml:space="preserve">   产成品</t>
  </si>
  <si>
    <t xml:space="preserve">      负债合计：</t>
  </si>
  <si>
    <t xml:space="preserve">   对外投资</t>
  </si>
  <si>
    <t xml:space="preserve">   固定资产</t>
  </si>
  <si>
    <t>二、净资产类</t>
  </si>
  <si>
    <t xml:space="preserve">   无形资产</t>
  </si>
  <si>
    <t xml:space="preserve">   事业基金</t>
  </si>
  <si>
    <t>资产合计：</t>
  </si>
  <si>
    <t xml:space="preserve">       其中：一般基金</t>
  </si>
  <si>
    <t xml:space="preserve">         投资基金</t>
  </si>
  <si>
    <t xml:space="preserve">   固定资金</t>
  </si>
  <si>
    <t xml:space="preserve">   专用基金</t>
  </si>
  <si>
    <t xml:space="preserve">   事业结余</t>
  </si>
  <si>
    <t>五、支出类</t>
  </si>
  <si>
    <t xml:space="preserve">   经营结余</t>
  </si>
  <si>
    <t xml:space="preserve">   拔出经费</t>
  </si>
  <si>
    <t>净资产合计：</t>
  </si>
  <si>
    <t xml:space="preserve">   拨出专款</t>
  </si>
  <si>
    <t xml:space="preserve">  </t>
  </si>
  <si>
    <t xml:space="preserve">   专款支出</t>
  </si>
  <si>
    <t>四、收入类</t>
  </si>
  <si>
    <t xml:space="preserve">   事业支出</t>
  </si>
  <si>
    <t xml:space="preserve">   财政补助收入</t>
  </si>
  <si>
    <t xml:space="preserve">   经营支出</t>
  </si>
  <si>
    <t xml:space="preserve">   上级补助收入</t>
  </si>
  <si>
    <t xml:space="preserve">   成本费用</t>
  </si>
  <si>
    <t xml:space="preserve">   拔入专款</t>
  </si>
  <si>
    <t xml:space="preserve">   销售现金</t>
  </si>
  <si>
    <t xml:space="preserve">   事业收入 </t>
  </si>
  <si>
    <t xml:space="preserve">   上缴上级支出</t>
  </si>
  <si>
    <t xml:space="preserve">   经营收入</t>
  </si>
  <si>
    <t>对所属单位补助</t>
  </si>
  <si>
    <t xml:space="preserve">   附属单位缴款</t>
  </si>
  <si>
    <t xml:space="preserve">   结转自筹基建</t>
  </si>
  <si>
    <t xml:space="preserve">   其他收入</t>
  </si>
  <si>
    <t xml:space="preserve"> 支出合计：</t>
  </si>
  <si>
    <t xml:space="preserve"> 收入合计：</t>
  </si>
  <si>
    <t xml:space="preserve">  资产部类总计</t>
  </si>
  <si>
    <t>负债部类总计</t>
  </si>
  <si>
    <t xml:space="preserve">   编制机关</t>
  </si>
  <si>
    <t>财务主管</t>
  </si>
  <si>
    <t>制表</t>
  </si>
  <si>
    <t xml:space="preserve">   首    长</t>
  </si>
  <si>
    <t>人    员</t>
  </si>
  <si>
    <t>单位：元(列至角分)</t>
  </si>
  <si>
    <t>总    计</t>
  </si>
  <si>
    <t>1612款</t>
  </si>
  <si>
    <t xml:space="preserve">   项    目</t>
  </si>
  <si>
    <t>行政机关事业费</t>
  </si>
  <si>
    <t>一、上年结余</t>
  </si>
  <si>
    <t xml:space="preserve">       专项结余 </t>
  </si>
  <si>
    <t xml:space="preserve">        经营亏损</t>
  </si>
  <si>
    <t>二、收入合计</t>
  </si>
  <si>
    <t xml:space="preserve">      1、财政补助收入</t>
  </si>
  <si>
    <t xml:space="preserve">           其中：专项资金收入</t>
  </si>
  <si>
    <t xml:space="preserve">      2、上级补助收入</t>
  </si>
  <si>
    <t xml:space="preserve"> </t>
  </si>
  <si>
    <t xml:space="preserve">      3、事业收入</t>
  </si>
  <si>
    <t xml:space="preserve">           其中：预算外资金收入</t>
  </si>
  <si>
    <t xml:space="preserve">      4、经营收入</t>
  </si>
  <si>
    <t xml:space="preserve">      5、附属单位上缴收入</t>
  </si>
  <si>
    <t xml:space="preserve">      6、其他收入</t>
  </si>
  <si>
    <t>三、支出合计</t>
  </si>
  <si>
    <t xml:space="preserve">      1、事业支出</t>
  </si>
  <si>
    <t xml:space="preserve">           其中：专项资金支出</t>
  </si>
  <si>
    <t xml:space="preserve">      2、经营支出</t>
  </si>
  <si>
    <t xml:space="preserve">      3、对附属单位补助支出</t>
  </si>
  <si>
    <t xml:space="preserve">      4、上缴上级支出</t>
  </si>
  <si>
    <t xml:space="preserve">      5、结转自筹基建</t>
  </si>
  <si>
    <t xml:space="preserve">      6、拨出经费</t>
  </si>
  <si>
    <t>四、收支结余</t>
  </si>
  <si>
    <t xml:space="preserve">      1、事业结余</t>
  </si>
  <si>
    <t xml:space="preserve">      2、经营收支结余</t>
  </si>
  <si>
    <t>五、用上年事业基金弥补收支差额</t>
  </si>
  <si>
    <t>六、结余分配</t>
  </si>
  <si>
    <t xml:space="preserve">       1、交纳所得税</t>
  </si>
  <si>
    <t xml:space="preserve">       2、提取职工福利基金</t>
  </si>
  <si>
    <t xml:space="preserve">       3、转入事业基金</t>
  </si>
  <si>
    <t xml:space="preserve">       4、提取其他基金</t>
  </si>
  <si>
    <t>七、年末结余</t>
  </si>
  <si>
    <t xml:space="preserve">       1、专项资金结存</t>
  </si>
  <si>
    <t xml:space="preserve">       2、经营亏损</t>
  </si>
  <si>
    <t>编制机关</t>
  </si>
  <si>
    <t>制表</t>
  </si>
  <si>
    <t>首    长</t>
  </si>
  <si>
    <t>人    员</t>
  </si>
  <si>
    <t>预算往来款明细表</t>
  </si>
  <si>
    <t>第 1 页</t>
  </si>
  <si>
    <t>科目名称和主要内容</t>
  </si>
  <si>
    <t>发生日期</t>
  </si>
  <si>
    <t>不能清理的原因</t>
  </si>
  <si>
    <t>期末余额</t>
  </si>
  <si>
    <t>其他应付款</t>
  </si>
  <si>
    <t>红十字会经费</t>
  </si>
  <si>
    <t>街道集体先进</t>
  </si>
  <si>
    <t>工会经费</t>
  </si>
  <si>
    <t>四点钟学校</t>
  </si>
  <si>
    <t>党组织经费</t>
  </si>
  <si>
    <t>邻里中心补助费</t>
  </si>
  <si>
    <t>健身建设经费</t>
  </si>
  <si>
    <t>双评双服务经费</t>
  </si>
  <si>
    <t>社会示范组织奖励费</t>
  </si>
  <si>
    <t>节能减排补助费</t>
  </si>
  <si>
    <t>远程督导工作经费</t>
  </si>
  <si>
    <t>优秀学习型社区建设经费</t>
  </si>
  <si>
    <t>共建费</t>
  </si>
  <si>
    <t>道德讲堂经费</t>
  </si>
  <si>
    <t>社区建设经费</t>
  </si>
  <si>
    <t>防灾减灾经费</t>
  </si>
  <si>
    <t>台风救助资金</t>
  </si>
  <si>
    <t>三防经费</t>
  </si>
  <si>
    <t>公益项目经费</t>
  </si>
  <si>
    <t>和谐人文社区奖励</t>
  </si>
  <si>
    <t>东海花园居家养老中心运营补助</t>
  </si>
  <si>
    <t>计生经费</t>
  </si>
  <si>
    <t>廉政文化建设经费</t>
  </si>
  <si>
    <t>动物防疫补助</t>
  </si>
  <si>
    <t>五水共治宣传经费</t>
  </si>
  <si>
    <t>城管科</t>
  </si>
  <si>
    <t>再生资源站经费</t>
  </si>
  <si>
    <t>文化、体育</t>
  </si>
  <si>
    <t>社区网球场补助经费</t>
  </si>
  <si>
    <t>文明创建补助经费</t>
  </si>
  <si>
    <t>科普经费</t>
  </si>
  <si>
    <t>社会事务科</t>
  </si>
  <si>
    <t>慈善经费</t>
  </si>
  <si>
    <t>经济科</t>
  </si>
  <si>
    <t>经济普查工作经费</t>
  </si>
  <si>
    <t>垃圾分类试点工作经费</t>
  </si>
  <si>
    <t>督导员工资</t>
  </si>
  <si>
    <t>宣传活动</t>
  </si>
  <si>
    <t>培训</t>
  </si>
  <si>
    <t>评优奖励</t>
  </si>
  <si>
    <t>基于成果奖励</t>
  </si>
  <si>
    <t>专项补助经费</t>
  </si>
  <si>
    <t xml:space="preserve"> </t>
  </si>
  <si>
    <t>全年预算数</t>
  </si>
  <si>
    <t xml:space="preserve"> 本月数</t>
  </si>
  <si>
    <t>累计支出数</t>
  </si>
  <si>
    <t>款</t>
  </si>
  <si>
    <t>项</t>
  </si>
  <si>
    <t>目</t>
  </si>
  <si>
    <t>节</t>
  </si>
  <si>
    <t>名  称</t>
  </si>
  <si>
    <t>1612</t>
  </si>
  <si>
    <t>事业支出</t>
  </si>
  <si>
    <t>行政机关事业费</t>
  </si>
  <si>
    <t>其他事业费</t>
  </si>
  <si>
    <t>01</t>
  </si>
  <si>
    <t>基本工资</t>
  </si>
  <si>
    <t>01</t>
  </si>
  <si>
    <t>等级工资</t>
  </si>
  <si>
    <t>02</t>
  </si>
  <si>
    <t>岗位工资</t>
  </si>
  <si>
    <t>03</t>
  </si>
  <si>
    <t>补（津）贴</t>
  </si>
  <si>
    <t>04</t>
  </si>
  <si>
    <t>企业人员</t>
  </si>
  <si>
    <t>05</t>
  </si>
  <si>
    <t>临时工工资</t>
  </si>
  <si>
    <t>补助工资</t>
  </si>
  <si>
    <t>加班工资</t>
  </si>
  <si>
    <t>其他工资</t>
  </si>
  <si>
    <t>奖金</t>
  </si>
  <si>
    <t>职工福利费</t>
  </si>
  <si>
    <t>福利费</t>
  </si>
  <si>
    <t>10</t>
  </si>
  <si>
    <t>冷饮费</t>
  </si>
  <si>
    <t>20</t>
  </si>
  <si>
    <t>其他</t>
  </si>
  <si>
    <t>22</t>
  </si>
  <si>
    <t>通讯费</t>
  </si>
  <si>
    <t>23</t>
  </si>
  <si>
    <t>工会费</t>
  </si>
  <si>
    <t>社会保障费</t>
  </si>
  <si>
    <t>养老统筹费</t>
  </si>
  <si>
    <t>公积金</t>
  </si>
  <si>
    <t>医疗保险费</t>
  </si>
  <si>
    <t>职工失业保险基金</t>
  </si>
  <si>
    <t>职教基金</t>
  </si>
  <si>
    <t>06</t>
  </si>
  <si>
    <t>生育基金</t>
  </si>
  <si>
    <t>07</t>
  </si>
  <si>
    <t>工伤基金</t>
  </si>
  <si>
    <t>公务费</t>
  </si>
  <si>
    <t>办公费</t>
  </si>
  <si>
    <t>邮电费</t>
  </si>
  <si>
    <t>水电费</t>
  </si>
  <si>
    <t>差旅费</t>
  </si>
  <si>
    <t>会议费</t>
  </si>
  <si>
    <t>招待费</t>
  </si>
  <si>
    <t>培训费</t>
  </si>
  <si>
    <t>08</t>
  </si>
  <si>
    <t>报刊费</t>
  </si>
  <si>
    <t>设备购置费</t>
  </si>
  <si>
    <t>一般设备购置费</t>
  </si>
  <si>
    <t>09</t>
  </si>
  <si>
    <t>修缮费</t>
  </si>
  <si>
    <t>房屋维修费</t>
  </si>
  <si>
    <t>房屋租赁费</t>
  </si>
  <si>
    <t>零星土建费</t>
  </si>
  <si>
    <t>业务费</t>
  </si>
  <si>
    <t>各项活动费</t>
  </si>
  <si>
    <t>保洁员工资</t>
  </si>
  <si>
    <t>保安员工资</t>
  </si>
  <si>
    <t>精神文明经费</t>
  </si>
  <si>
    <t>创建经费</t>
  </si>
  <si>
    <t>墙门经费</t>
  </si>
  <si>
    <t>12</t>
  </si>
  <si>
    <t>绿化费</t>
  </si>
  <si>
    <t>13</t>
  </si>
  <si>
    <t>11</t>
  </si>
  <si>
    <t>业务招待费</t>
  </si>
  <si>
    <t>其他费用</t>
  </si>
  <si>
    <t>勤杂工费用</t>
  </si>
  <si>
    <t>创建费</t>
  </si>
  <si>
    <t>社保经费</t>
  </si>
  <si>
    <t>大型活动</t>
  </si>
  <si>
    <t>日常学习、文体活动</t>
  </si>
  <si>
    <t>人事档案管理</t>
  </si>
  <si>
    <t>04</t>
  </si>
  <si>
    <t>重病住院、死亡慰问</t>
  </si>
  <si>
    <t>05</t>
  </si>
  <si>
    <t>自管小组经费</t>
  </si>
  <si>
    <t>垃圾房质保证</t>
  </si>
  <si>
    <t>社区教育经费</t>
  </si>
  <si>
    <t>无障碍建设经费</t>
  </si>
  <si>
    <t>便民服务费</t>
  </si>
  <si>
    <t>收支明细表</t>
  </si>
  <si>
    <t>编制单位：宁波市江东区东柳街道东海花园社区居委会</t>
  </si>
  <si>
    <t>收  入  明  细</t>
  </si>
  <si>
    <t>项目</t>
  </si>
  <si>
    <t>本月数</t>
  </si>
  <si>
    <t>累计数</t>
  </si>
  <si>
    <t>科目名称</t>
  </si>
  <si>
    <t>一、上年结余</t>
  </si>
  <si>
    <t>事业支出合计</t>
  </si>
  <si>
    <t>二、收入合计</t>
  </si>
  <si>
    <t>三、行政事业费支出</t>
  </si>
  <si>
    <t>1、财政拨入</t>
  </si>
  <si>
    <t>１、居干工资</t>
  </si>
  <si>
    <t>2、街道拨入</t>
  </si>
  <si>
    <t xml:space="preserve"> (1)基本工资</t>
  </si>
  <si>
    <t xml:space="preserve"> (2)奖金</t>
  </si>
  <si>
    <t>4、退休人员专项服务经费</t>
  </si>
  <si>
    <t xml:space="preserve"> (3)福利补贴</t>
  </si>
  <si>
    <t xml:space="preserve">  (4)社会保障费</t>
  </si>
  <si>
    <t>2、 办公费</t>
  </si>
  <si>
    <t>3、设备购置费</t>
  </si>
  <si>
    <t>5、业务费</t>
  </si>
  <si>
    <t xml:space="preserve"> (1)保洁员工资</t>
  </si>
  <si>
    <t xml:space="preserve"> (2)保安员工资</t>
  </si>
  <si>
    <t xml:space="preserve"> (3)创建经费</t>
  </si>
  <si>
    <t xml:space="preserve"> (4)精神文明经费</t>
  </si>
  <si>
    <t>４、其他收入</t>
  </si>
  <si>
    <t xml:space="preserve"> (5)各种活动费</t>
  </si>
  <si>
    <t>(1)房租费收入</t>
  </si>
  <si>
    <t xml:space="preserve"> (6)绿化费</t>
  </si>
  <si>
    <t>(2)利息收入</t>
  </si>
  <si>
    <t xml:space="preserve"> (7)墙门经费</t>
  </si>
  <si>
    <t>(3)赞助费收入</t>
  </si>
  <si>
    <t xml:space="preserve"> (10)临时工工资</t>
  </si>
  <si>
    <t>(4)其他收入</t>
  </si>
  <si>
    <t>（13）其他</t>
  </si>
  <si>
    <t>6、业务招待费</t>
  </si>
  <si>
    <t>7、其他费用</t>
  </si>
  <si>
    <t>(1)勤杂工费用</t>
  </si>
  <si>
    <t>(2)创建费</t>
  </si>
  <si>
    <t xml:space="preserve">(3)其他 </t>
  </si>
  <si>
    <t>四、社保经费</t>
  </si>
  <si>
    <t>1、大型活动</t>
  </si>
  <si>
    <t>2、日常学习、文体活动</t>
  </si>
  <si>
    <t>3、人事档案管理</t>
  </si>
  <si>
    <t xml:space="preserve"> </t>
  </si>
  <si>
    <t>3、事业收入</t>
  </si>
  <si>
    <t>4、修缮费</t>
  </si>
  <si>
    <t>4、重病住院、死亡慰问</t>
  </si>
  <si>
    <t>5、自管小组经费</t>
  </si>
  <si>
    <t>四、本年收支结余</t>
  </si>
  <si>
    <t>五、累计收支结余</t>
  </si>
  <si>
    <t>六、银行存款余额</t>
  </si>
  <si>
    <t>编制机关</t>
  </si>
  <si>
    <t>财务主管</t>
  </si>
  <si>
    <t>制表</t>
  </si>
  <si>
    <t xml:space="preserve">                                                               </t>
  </si>
  <si>
    <t>2019年5月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</si>
</sst>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[DBNum1][$-804]yyyy&quot;年&quot;m&quot;月&quot;d&quot;日&quot;"/>
    <numFmt numFmtId="179" formatCode="00"/>
    <numFmt numFmtId="180" formatCode="#,##0.00_ "/>
    <numFmt numFmtId="181" formatCode="#,##0.00_);[Red]\(#,##0.00\)"/>
  </numFmts>
  <fonts count="58">
    <font>
      <sz val="12"/>
      <name val="宋体"/>
      <family val="0"/>
    </font>
    <font>
      <b/>
      <sz val="12"/>
      <name val="宋体"/>
      <family val="0"/>
    </font>
    <font>
      <i/>
      <sz val="12"/>
      <name val="宋体"/>
      <family val="0"/>
    </font>
    <font>
      <b/>
      <i/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9"/>
      <name val="Times New Roman"/>
      <family val="1"/>
    </font>
    <font>
      <sz val="8"/>
      <name val="宋体"/>
      <family val="0"/>
    </font>
    <font>
      <b/>
      <u val="double"/>
      <sz val="24"/>
      <name val="隶书"/>
      <family val="3"/>
    </font>
    <font>
      <sz val="8.5"/>
      <name val="宋体"/>
      <family val="0"/>
    </font>
    <font>
      <u val="double"/>
      <sz val="20"/>
      <name val="隶书"/>
      <family val="3"/>
    </font>
    <font>
      <b/>
      <sz val="22"/>
      <name val="隶书"/>
      <family val="3"/>
    </font>
    <font>
      <u val="double"/>
      <sz val="18"/>
      <name val="黑体"/>
      <family val="3"/>
    </font>
    <font>
      <b/>
      <u val="double"/>
      <sz val="22"/>
      <name val="隶书"/>
      <family val="3"/>
    </font>
    <font>
      <sz val="8.5"/>
      <name val="Times New Roman"/>
      <family val="1"/>
    </font>
    <font>
      <b/>
      <sz val="24"/>
      <name val="隶书"/>
      <family val="3"/>
    </font>
    <font>
      <sz val="10"/>
      <name val="宋体"/>
      <family val="0"/>
    </font>
    <font>
      <b/>
      <sz val="16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Times New Roman"/>
      <family val="1"/>
    </font>
    <font>
      <sz val="11"/>
      <name val="宋体"/>
      <family val="0"/>
    </font>
    <font>
      <b/>
      <sz val="16"/>
      <name val="隶书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20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2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7">
    <xf numFmtId="0" fontId="0" fillId="0" borderId="0" xfId="0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49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7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6" xfId="0" applyFont="1" applyBorder="1" applyAlignment="1">
      <alignment vertical="center"/>
    </xf>
    <xf numFmtId="2" fontId="4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7" fillId="0" borderId="12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1" fontId="4" fillId="0" borderId="10" xfId="0" applyNumberFormat="1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left" vertical="center"/>
    </xf>
    <xf numFmtId="0" fontId="10" fillId="0" borderId="12" xfId="0" applyFont="1" applyBorder="1" applyAlignment="1">
      <alignment/>
    </xf>
    <xf numFmtId="0" fontId="15" fillId="0" borderId="12" xfId="0" applyFont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3" xfId="0" applyNumberFormat="1" applyFont="1" applyBorder="1" applyAlignment="1">
      <alignment/>
    </xf>
    <xf numFmtId="180" fontId="4" fillId="0" borderId="19" xfId="0" applyNumberFormat="1" applyFont="1" applyBorder="1" applyAlignment="1">
      <alignment/>
    </xf>
    <xf numFmtId="180" fontId="4" fillId="0" borderId="20" xfId="0" applyNumberFormat="1" applyFont="1" applyBorder="1" applyAlignment="1">
      <alignment/>
    </xf>
    <xf numFmtId="180" fontId="4" fillId="0" borderId="11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right"/>
    </xf>
    <xf numFmtId="180" fontId="7" fillId="0" borderId="10" xfId="0" applyNumberFormat="1" applyFont="1" applyBorder="1" applyAlignment="1">
      <alignment horizontal="right"/>
    </xf>
    <xf numFmtId="180" fontId="4" fillId="0" borderId="13" xfId="0" applyNumberFormat="1" applyFont="1" applyBorder="1" applyAlignment="1">
      <alignment horizontal="center" vertical="center"/>
    </xf>
    <xf numFmtId="180" fontId="4" fillId="0" borderId="13" xfId="0" applyNumberFormat="1" applyFont="1" applyBorder="1" applyAlignment="1">
      <alignment horizontal="right" vertical="center"/>
    </xf>
    <xf numFmtId="180" fontId="4" fillId="0" borderId="21" xfId="0" applyNumberFormat="1" applyFont="1" applyBorder="1" applyAlignment="1">
      <alignment horizontal="center" vertical="center"/>
    </xf>
    <xf numFmtId="180" fontId="4" fillId="0" borderId="22" xfId="0" applyNumberFormat="1" applyFont="1" applyBorder="1" applyAlignment="1">
      <alignment/>
    </xf>
    <xf numFmtId="176" fontId="4" fillId="0" borderId="23" xfId="0" applyNumberFormat="1" applyFont="1" applyBorder="1" applyAlignment="1">
      <alignment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right" vertical="center"/>
    </xf>
    <xf numFmtId="180" fontId="4" fillId="0" borderId="19" xfId="0" applyNumberFormat="1" applyFont="1" applyBorder="1" applyAlignment="1">
      <alignment horizontal="right" vertical="center"/>
    </xf>
    <xf numFmtId="0" fontId="0" fillId="0" borderId="25" xfId="0" applyBorder="1" applyAlignment="1">
      <alignment/>
    </xf>
    <xf numFmtId="0" fontId="4" fillId="0" borderId="26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176" fontId="4" fillId="0" borderId="13" xfId="0" applyNumberFormat="1" applyFont="1" applyBorder="1" applyAlignment="1">
      <alignment/>
    </xf>
    <xf numFmtId="176" fontId="4" fillId="0" borderId="29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176" fontId="4" fillId="0" borderId="19" xfId="0" applyNumberFormat="1" applyFont="1" applyBorder="1" applyAlignment="1">
      <alignment/>
    </xf>
    <xf numFmtId="176" fontId="4" fillId="0" borderId="20" xfId="0" applyNumberFormat="1" applyFont="1" applyBorder="1" applyAlignment="1">
      <alignment/>
    </xf>
    <xf numFmtId="0" fontId="10" fillId="0" borderId="12" xfId="0" applyFont="1" applyBorder="1" applyAlignment="1">
      <alignment vertical="center"/>
    </xf>
    <xf numFmtId="0" fontId="4" fillId="0" borderId="29" xfId="0" applyFont="1" applyBorder="1" applyAlignment="1">
      <alignment/>
    </xf>
    <xf numFmtId="0" fontId="7" fillId="0" borderId="12" xfId="0" applyFont="1" applyBorder="1" applyAlignment="1">
      <alignment horizontal="left" vertic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2" fontId="7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/>
    </xf>
    <xf numFmtId="49" fontId="4" fillId="0" borderId="15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2" fontId="4" fillId="0" borderId="13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/>
    </xf>
    <xf numFmtId="0" fontId="4" fillId="0" borderId="3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180" fontId="4" fillId="0" borderId="20" xfId="0" applyNumberFormat="1" applyFont="1" applyBorder="1" applyAlignment="1">
      <alignment horizontal="right" vertical="center"/>
    </xf>
    <xf numFmtId="0" fontId="4" fillId="0" borderId="0" xfId="0" applyFont="1" applyBorder="1" applyAlignment="1" applyProtection="1">
      <alignment horizontal="right" vertical="center"/>
      <protection/>
    </xf>
    <xf numFmtId="180" fontId="4" fillId="0" borderId="36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8" fillId="0" borderId="37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7" xfId="0" applyBorder="1" applyAlignment="1">
      <alignment horizontal="left" vertical="center"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right"/>
    </xf>
    <xf numFmtId="176" fontId="0" fillId="0" borderId="10" xfId="0" applyNumberFormat="1" applyBorder="1" applyAlignment="1">
      <alignment/>
    </xf>
    <xf numFmtId="176" fontId="0" fillId="0" borderId="10" xfId="0" applyNumberFormat="1" applyFont="1" applyBorder="1" applyAlignment="1">
      <alignment horizontal="center"/>
    </xf>
    <xf numFmtId="176" fontId="0" fillId="0" borderId="10" xfId="0" applyNumberFormat="1" applyBorder="1" applyAlignment="1">
      <alignment horizontal="right"/>
    </xf>
    <xf numFmtId="176" fontId="0" fillId="0" borderId="10" xfId="0" applyNumberFormat="1" applyBorder="1" applyAlignment="1">
      <alignment horizontal="center"/>
    </xf>
    <xf numFmtId="176" fontId="17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180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176" fontId="0" fillId="0" borderId="38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left"/>
    </xf>
    <xf numFmtId="0" fontId="17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57" fontId="0" fillId="0" borderId="0" xfId="0" applyNumberFormat="1" applyFont="1" applyAlignment="1">
      <alignment/>
    </xf>
    <xf numFmtId="0" fontId="0" fillId="0" borderId="18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1" fontId="0" fillId="0" borderId="19" xfId="0" applyNumberFormat="1" applyFont="1" applyBorder="1" applyAlignment="1">
      <alignment/>
    </xf>
    <xf numFmtId="1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0" fillId="0" borderId="10" xfId="0" applyBorder="1" applyAlignment="1">
      <alignment/>
    </xf>
    <xf numFmtId="0" fontId="22" fillId="0" borderId="10" xfId="0" applyFont="1" applyBorder="1" applyAlignment="1">
      <alignment horizontal="left"/>
    </xf>
    <xf numFmtId="0" fontId="23" fillId="0" borderId="39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4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2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0" xfId="0" applyFont="1" applyBorder="1" applyAlignment="1">
      <alignment/>
    </xf>
    <xf numFmtId="176" fontId="23" fillId="0" borderId="19" xfId="0" applyNumberFormat="1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40" xfId="0" applyFont="1" applyBorder="1" applyAlignment="1">
      <alignment/>
    </xf>
    <xf numFmtId="0" fontId="23" fillId="0" borderId="41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7" xfId="0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>
          <a:off x="133350" y="847725"/>
          <a:ext cx="19812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</xdr:colOff>
      <xdr:row>8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57225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19050</xdr:colOff>
      <xdr:row>0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657225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19050</xdr:colOff>
      <xdr:row>8</xdr:row>
      <xdr:rowOff>0</xdr:rowOff>
    </xdr:from>
    <xdr:ext cx="7620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657225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19050</xdr:colOff>
      <xdr:row>8</xdr:row>
      <xdr:rowOff>0</xdr:rowOff>
    </xdr:from>
    <xdr:ext cx="7620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657225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19050</xdr:colOff>
      <xdr:row>8</xdr:row>
      <xdr:rowOff>0</xdr:rowOff>
    </xdr:from>
    <xdr:ext cx="76200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657225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19050</xdr:colOff>
      <xdr:row>8</xdr:row>
      <xdr:rowOff>0</xdr:rowOff>
    </xdr:from>
    <xdr:ext cx="76200" cy="219075"/>
    <xdr:sp fLocksText="0">
      <xdr:nvSpPr>
        <xdr:cNvPr id="6" name="Text Box 6"/>
        <xdr:cNvSpPr txBox="1">
          <a:spLocks noChangeArrowheads="1"/>
        </xdr:cNvSpPr>
      </xdr:nvSpPr>
      <xdr:spPr>
        <a:xfrm>
          <a:off x="657225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19050</xdr:colOff>
      <xdr:row>8</xdr:row>
      <xdr:rowOff>0</xdr:rowOff>
    </xdr:from>
    <xdr:ext cx="76200" cy="219075"/>
    <xdr:sp fLocksText="0">
      <xdr:nvSpPr>
        <xdr:cNvPr id="7" name="Text Box 7"/>
        <xdr:cNvSpPr txBox="1">
          <a:spLocks noChangeArrowheads="1"/>
        </xdr:cNvSpPr>
      </xdr:nvSpPr>
      <xdr:spPr>
        <a:xfrm>
          <a:off x="657225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9525</xdr:rowOff>
    </xdr:from>
    <xdr:to>
      <xdr:col>2</xdr:col>
      <xdr:colOff>0</xdr:colOff>
      <xdr:row>4</xdr:row>
      <xdr:rowOff>180975</xdr:rowOff>
    </xdr:to>
    <xdr:sp>
      <xdr:nvSpPr>
        <xdr:cNvPr id="1" name="Line 1"/>
        <xdr:cNvSpPr>
          <a:spLocks/>
        </xdr:cNvSpPr>
      </xdr:nvSpPr>
      <xdr:spPr>
        <a:xfrm>
          <a:off x="266700" y="1038225"/>
          <a:ext cx="15144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rogram%20Files\boke8\bkzw\BkzwBB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fsd"/>
      <definedName name="GETDATE"/>
      <definedName name="ljd"/>
      <definedName name="ljj"/>
      <definedName name="y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7"/>
  <sheetViews>
    <sheetView showGridLines="0" showZeros="0" zoomScalePageLayoutView="0" workbookViewId="0" topLeftCell="A1">
      <selection activeCell="A1" sqref="A1:IV16384"/>
    </sheetView>
  </sheetViews>
  <sheetFormatPr defaultColWidth="9.00390625" defaultRowHeight="14.25"/>
  <cols>
    <col min="1" max="1" width="4.75390625" style="0" customWidth="1"/>
    <col min="2" max="2" width="3.75390625" style="0" customWidth="1"/>
    <col min="3" max="3" width="11.875" style="6" customWidth="1"/>
    <col min="4" max="4" width="12.875" style="0" customWidth="1"/>
    <col min="5" max="5" width="12.25390625" style="8" customWidth="1"/>
    <col min="6" max="6" width="4.125" style="0" customWidth="1"/>
    <col min="7" max="7" width="12.25390625" style="0" customWidth="1"/>
    <col min="8" max="8" width="10.375" style="0" customWidth="1"/>
    <col min="9" max="9" width="12.50390625" style="0" customWidth="1"/>
  </cols>
  <sheetData>
    <row r="1" spans="2:9" s="4" customFormat="1" ht="24.75" customHeight="1">
      <c r="B1" s="162" t="s">
        <v>55</v>
      </c>
      <c r="C1" s="162"/>
      <c r="D1" s="162"/>
      <c r="E1" s="162"/>
      <c r="F1" s="162"/>
      <c r="G1" s="162"/>
      <c r="H1" s="162"/>
      <c r="I1" s="162"/>
    </row>
    <row r="2" spans="2:9" s="2" customFormat="1" ht="6.75" customHeight="1" hidden="1">
      <c r="B2" s="3"/>
      <c r="C2" s="5"/>
      <c r="D2" s="1"/>
      <c r="E2" s="7"/>
      <c r="F2" s="1"/>
      <c r="G2" s="1"/>
      <c r="H2" s="1"/>
      <c r="I2" s="1"/>
    </row>
    <row r="3" spans="2:9" ht="17.25" customHeight="1" thickBot="1">
      <c r="B3" s="11" t="s">
        <v>56</v>
      </c>
      <c r="C3" s="12"/>
      <c r="D3" s="11"/>
      <c r="E3" s="14"/>
      <c r="F3" s="20" t="s">
        <v>366</v>
      </c>
      <c r="G3" s="51" t="s">
        <v>57</v>
      </c>
      <c r="H3" s="51"/>
      <c r="I3" s="11" t="s">
        <v>58</v>
      </c>
    </row>
    <row r="4" spans="2:9" ht="27" customHeight="1">
      <c r="B4" s="52" t="s">
        <v>59</v>
      </c>
      <c r="C4" s="15" t="s">
        <v>60</v>
      </c>
      <c r="D4" s="65" t="s">
        <v>61</v>
      </c>
      <c r="E4" s="65" t="s">
        <v>62</v>
      </c>
      <c r="F4" s="74" t="s">
        <v>59</v>
      </c>
      <c r="G4" s="15" t="s">
        <v>63</v>
      </c>
      <c r="H4" s="65" t="s">
        <v>61</v>
      </c>
      <c r="I4" s="70" t="s">
        <v>62</v>
      </c>
    </row>
    <row r="5" spans="2:9" ht="15.75" customHeight="1">
      <c r="B5" s="16"/>
      <c r="C5" s="42" t="s">
        <v>64</v>
      </c>
      <c r="D5" s="61"/>
      <c r="E5" s="66"/>
      <c r="F5" s="9"/>
      <c r="G5" s="29" t="s">
        <v>65</v>
      </c>
      <c r="H5" s="61"/>
      <c r="I5" s="63"/>
    </row>
    <row r="6" spans="2:9" ht="15.75" customHeight="1">
      <c r="B6" s="30"/>
      <c r="C6" s="42"/>
      <c r="D6" s="61"/>
      <c r="E6" s="66"/>
      <c r="F6" s="9">
        <v>201</v>
      </c>
      <c r="G6" s="53" t="s">
        <v>66</v>
      </c>
      <c r="H6" s="61">
        <v>0</v>
      </c>
      <c r="I6" s="63">
        <v>0</v>
      </c>
    </row>
    <row r="7" spans="2:9" ht="15.75" customHeight="1">
      <c r="B7" s="16">
        <v>101</v>
      </c>
      <c r="C7" s="53" t="s">
        <v>67</v>
      </c>
      <c r="D7" s="61">
        <v>0</v>
      </c>
      <c r="E7" s="61">
        <v>0</v>
      </c>
      <c r="F7" s="9">
        <v>202</v>
      </c>
      <c r="G7" s="53" t="s">
        <v>68</v>
      </c>
      <c r="H7" s="61">
        <v>0</v>
      </c>
      <c r="I7" s="63">
        <v>0</v>
      </c>
    </row>
    <row r="8" spans="2:9" ht="15.75" customHeight="1">
      <c r="B8" s="16">
        <v>102</v>
      </c>
      <c r="C8" s="53" t="s">
        <v>69</v>
      </c>
      <c r="D8" s="61">
        <v>306639.66</v>
      </c>
      <c r="E8" s="66">
        <v>660940.91</v>
      </c>
      <c r="F8" s="9">
        <v>203</v>
      </c>
      <c r="G8" s="54" t="s">
        <v>70</v>
      </c>
      <c r="H8" s="61">
        <v>0</v>
      </c>
      <c r="I8" s="63">
        <v>0</v>
      </c>
    </row>
    <row r="9" spans="2:9" ht="15.75" customHeight="1">
      <c r="B9" s="16">
        <v>105</v>
      </c>
      <c r="C9" s="53" t="s">
        <v>71</v>
      </c>
      <c r="D9" s="61">
        <v>0</v>
      </c>
      <c r="E9" s="66">
        <v>0</v>
      </c>
      <c r="F9" s="9">
        <v>204</v>
      </c>
      <c r="G9" s="54" t="s">
        <v>72</v>
      </c>
      <c r="H9" s="61">
        <v>0</v>
      </c>
      <c r="I9" s="63">
        <v>0</v>
      </c>
    </row>
    <row r="10" spans="2:9" ht="20.25" customHeight="1">
      <c r="B10" s="16">
        <v>106</v>
      </c>
      <c r="C10" s="53" t="s">
        <v>73</v>
      </c>
      <c r="D10" s="61">
        <v>0</v>
      </c>
      <c r="E10" s="67">
        <v>0</v>
      </c>
      <c r="F10" s="9">
        <v>207</v>
      </c>
      <c r="G10" s="54" t="s">
        <v>74</v>
      </c>
      <c r="H10" s="61">
        <v>655326.53</v>
      </c>
      <c r="I10" s="63">
        <v>1108879.16</v>
      </c>
    </row>
    <row r="11" spans="2:9" ht="20.25" customHeight="1">
      <c r="B11" s="16">
        <v>108</v>
      </c>
      <c r="C11" s="53" t="s">
        <v>75</v>
      </c>
      <c r="D11" s="61">
        <v>0</v>
      </c>
      <c r="E11" s="66">
        <v>0</v>
      </c>
      <c r="F11" s="9">
        <v>208</v>
      </c>
      <c r="G11" s="29" t="s">
        <v>76</v>
      </c>
      <c r="H11" s="61"/>
      <c r="I11" s="63"/>
    </row>
    <row r="12" spans="2:9" ht="20.25" customHeight="1">
      <c r="B12" s="16">
        <v>110</v>
      </c>
      <c r="C12" s="53" t="s">
        <v>77</v>
      </c>
      <c r="D12" s="66">
        <v>0</v>
      </c>
      <c r="E12" s="66">
        <v>5000</v>
      </c>
      <c r="F12" s="9">
        <v>209</v>
      </c>
      <c r="G12" s="54" t="s">
        <v>78</v>
      </c>
      <c r="H12" s="61">
        <v>0</v>
      </c>
      <c r="I12" s="63">
        <v>0</v>
      </c>
    </row>
    <row r="13" spans="2:9" ht="20.25" customHeight="1">
      <c r="B13" s="16">
        <v>115</v>
      </c>
      <c r="C13" s="53" t="s">
        <v>79</v>
      </c>
      <c r="D13" s="61"/>
      <c r="E13" s="66"/>
      <c r="F13" s="9">
        <v>210</v>
      </c>
      <c r="G13" s="54" t="s">
        <v>80</v>
      </c>
      <c r="H13" s="61"/>
      <c r="I13" s="63"/>
    </row>
    <row r="14" spans="2:9" ht="20.25" customHeight="1">
      <c r="B14" s="16">
        <v>116</v>
      </c>
      <c r="C14" s="53" t="s">
        <v>81</v>
      </c>
      <c r="D14" s="61"/>
      <c r="E14" s="66"/>
      <c r="F14" s="9"/>
      <c r="G14" s="54" t="s">
        <v>82</v>
      </c>
      <c r="H14" s="61">
        <v>655326.53</v>
      </c>
      <c r="I14" s="63">
        <v>1108879.16</v>
      </c>
    </row>
    <row r="15" spans="2:9" ht="20.25" customHeight="1">
      <c r="B15" s="16">
        <v>117</v>
      </c>
      <c r="C15" s="53" t="s">
        <v>83</v>
      </c>
      <c r="D15" s="61">
        <v>0</v>
      </c>
      <c r="E15" s="61">
        <v>0</v>
      </c>
      <c r="F15" s="9"/>
      <c r="G15" s="29"/>
      <c r="H15" s="61"/>
      <c r="I15" s="63"/>
    </row>
    <row r="16" spans="2:9" ht="20.25" customHeight="1">
      <c r="B16" s="16">
        <v>120</v>
      </c>
      <c r="C16" s="53" t="s">
        <v>84</v>
      </c>
      <c r="D16" s="61">
        <v>248757.89</v>
      </c>
      <c r="E16" s="66">
        <v>248757.89</v>
      </c>
      <c r="F16" s="9"/>
      <c r="G16" s="29" t="s">
        <v>85</v>
      </c>
      <c r="H16" s="61"/>
      <c r="I16" s="71"/>
    </row>
    <row r="17" spans="2:9" ht="20.25" customHeight="1">
      <c r="B17" s="16">
        <v>124</v>
      </c>
      <c r="C17" s="53" t="s">
        <v>86</v>
      </c>
      <c r="D17" s="61"/>
      <c r="E17" s="66"/>
      <c r="F17" s="9">
        <v>301</v>
      </c>
      <c r="G17" s="54" t="s">
        <v>87</v>
      </c>
      <c r="H17" s="61">
        <v>0</v>
      </c>
      <c r="I17" s="71">
        <v>0</v>
      </c>
    </row>
    <row r="18" spans="2:9" ht="20.25" customHeight="1">
      <c r="B18" s="55"/>
      <c r="C18" s="56" t="s">
        <v>88</v>
      </c>
      <c r="D18" s="61">
        <v>555397.55</v>
      </c>
      <c r="E18" s="66">
        <v>914698.8</v>
      </c>
      <c r="F18" s="9"/>
      <c r="G18" s="54" t="s">
        <v>89</v>
      </c>
      <c r="H18" s="61">
        <v>0</v>
      </c>
      <c r="I18" s="71">
        <v>0</v>
      </c>
    </row>
    <row r="19" spans="2:9" ht="20.25" customHeight="1">
      <c r="B19" s="16"/>
      <c r="C19" s="53"/>
      <c r="D19" s="61"/>
      <c r="E19" s="66"/>
      <c r="F19" s="9"/>
      <c r="G19" s="29" t="s">
        <v>90</v>
      </c>
      <c r="H19" s="61">
        <v>0</v>
      </c>
      <c r="I19" s="71"/>
    </row>
    <row r="20" spans="2:9" ht="20.25" customHeight="1">
      <c r="B20" s="16"/>
      <c r="C20" s="53"/>
      <c r="D20" s="61"/>
      <c r="E20" s="66"/>
      <c r="F20" s="9">
        <v>302</v>
      </c>
      <c r="G20" s="54" t="s">
        <v>91</v>
      </c>
      <c r="H20" s="61">
        <v>248757.89</v>
      </c>
      <c r="I20" s="71">
        <v>248757.89</v>
      </c>
    </row>
    <row r="21" spans="2:9" ht="20.25" customHeight="1">
      <c r="B21" s="16"/>
      <c r="C21" s="53"/>
      <c r="D21" s="61"/>
      <c r="E21" s="66"/>
      <c r="F21" s="9">
        <v>303</v>
      </c>
      <c r="G21" s="54" t="s">
        <v>92</v>
      </c>
      <c r="H21" s="61">
        <v>0</v>
      </c>
      <c r="I21" s="71">
        <v>0</v>
      </c>
    </row>
    <row r="22" spans="2:9" ht="20.25" customHeight="1">
      <c r="B22" s="16"/>
      <c r="C22" s="53"/>
      <c r="D22" s="61"/>
      <c r="E22" s="66"/>
      <c r="F22" s="9">
        <v>306</v>
      </c>
      <c r="G22" s="54" t="s">
        <v>93</v>
      </c>
      <c r="H22" s="61">
        <v>-348686.87</v>
      </c>
      <c r="I22" s="71">
        <v>-348686.87</v>
      </c>
    </row>
    <row r="23" spans="2:9" ht="20.25" customHeight="1">
      <c r="B23" s="16"/>
      <c r="C23" s="42" t="s">
        <v>94</v>
      </c>
      <c r="D23" s="61"/>
      <c r="E23" s="66"/>
      <c r="F23" s="9">
        <v>307</v>
      </c>
      <c r="G23" s="53" t="s">
        <v>95</v>
      </c>
      <c r="H23" s="61"/>
      <c r="I23" s="71"/>
    </row>
    <row r="24" spans="2:9" ht="20.25" customHeight="1">
      <c r="B24" s="16">
        <v>501</v>
      </c>
      <c r="C24" s="53" t="s">
        <v>96</v>
      </c>
      <c r="D24" s="61">
        <v>0</v>
      </c>
      <c r="E24" s="66">
        <v>0</v>
      </c>
      <c r="F24" s="9"/>
      <c r="G24" s="13" t="s">
        <v>97</v>
      </c>
      <c r="H24" s="61">
        <v>-99928.97999999998</v>
      </c>
      <c r="I24" s="71">
        <v>-99928.97999999998</v>
      </c>
    </row>
    <row r="25" spans="2:9" ht="20.25" customHeight="1">
      <c r="B25" s="16">
        <v>502</v>
      </c>
      <c r="C25" s="53" t="s">
        <v>98</v>
      </c>
      <c r="D25" s="61">
        <v>0</v>
      </c>
      <c r="E25" s="66"/>
      <c r="F25" s="9"/>
      <c r="G25" s="29" t="s">
        <v>99</v>
      </c>
      <c r="H25" s="61"/>
      <c r="I25" s="71"/>
    </row>
    <row r="26" spans="2:9" ht="20.25" customHeight="1">
      <c r="B26" s="16">
        <v>503</v>
      </c>
      <c r="C26" s="53" t="s">
        <v>100</v>
      </c>
      <c r="D26" s="61">
        <v>0</v>
      </c>
      <c r="E26" s="66">
        <v>0</v>
      </c>
      <c r="F26" s="9"/>
      <c r="G26" s="29" t="s">
        <v>101</v>
      </c>
      <c r="H26" s="61"/>
      <c r="I26" s="71"/>
    </row>
    <row r="27" spans="2:9" ht="20.25" customHeight="1">
      <c r="B27" s="16">
        <v>504</v>
      </c>
      <c r="C27" s="53" t="s">
        <v>102</v>
      </c>
      <c r="D27" s="61"/>
      <c r="E27" s="66">
        <v>317786.38</v>
      </c>
      <c r="F27" s="9">
        <v>401</v>
      </c>
      <c r="G27" s="54" t="s">
        <v>103</v>
      </c>
      <c r="H27" s="61"/>
      <c r="I27" s="71">
        <v>159035</v>
      </c>
    </row>
    <row r="28" spans="2:9" ht="20.25" customHeight="1">
      <c r="B28" s="16">
        <v>505</v>
      </c>
      <c r="C28" s="53" t="s">
        <v>104</v>
      </c>
      <c r="D28" s="126"/>
      <c r="E28" s="66"/>
      <c r="F28" s="9">
        <v>403</v>
      </c>
      <c r="G28" s="54" t="s">
        <v>105</v>
      </c>
      <c r="H28" s="61"/>
      <c r="I28" s="71">
        <v>64500</v>
      </c>
    </row>
    <row r="29" spans="2:9" ht="20.25" customHeight="1">
      <c r="B29" s="16">
        <v>509</v>
      </c>
      <c r="C29" s="53" t="s">
        <v>106</v>
      </c>
      <c r="D29" s="61">
        <v>0</v>
      </c>
      <c r="E29" s="66"/>
      <c r="F29" s="9">
        <v>404</v>
      </c>
      <c r="G29" s="54" t="s">
        <v>107</v>
      </c>
      <c r="H29" s="61">
        <v>0</v>
      </c>
      <c r="I29" s="71">
        <v>0</v>
      </c>
    </row>
    <row r="30" spans="2:9" ht="20.25" customHeight="1">
      <c r="B30" s="16">
        <v>512</v>
      </c>
      <c r="C30" s="53" t="s">
        <v>108</v>
      </c>
      <c r="D30" s="61">
        <v>0</v>
      </c>
      <c r="E30" s="66"/>
      <c r="F30" s="9">
        <v>405</v>
      </c>
      <c r="G30" s="54" t="s">
        <v>109</v>
      </c>
      <c r="H30" s="61">
        <v>0</v>
      </c>
      <c r="I30" s="71">
        <v>0</v>
      </c>
    </row>
    <row r="31" spans="2:9" ht="20.25" customHeight="1">
      <c r="B31" s="16">
        <v>516</v>
      </c>
      <c r="C31" s="53" t="s">
        <v>110</v>
      </c>
      <c r="D31" s="61">
        <v>0</v>
      </c>
      <c r="E31" s="61">
        <v>0</v>
      </c>
      <c r="F31" s="9">
        <v>409</v>
      </c>
      <c r="G31" s="54" t="s">
        <v>111</v>
      </c>
      <c r="H31" s="61">
        <v>0</v>
      </c>
      <c r="I31" s="71"/>
    </row>
    <row r="32" spans="2:9" ht="20.25" customHeight="1">
      <c r="B32" s="16">
        <v>517</v>
      </c>
      <c r="C32" s="13" t="s">
        <v>112</v>
      </c>
      <c r="D32" s="61">
        <v>0</v>
      </c>
      <c r="E32" s="66">
        <v>0</v>
      </c>
      <c r="F32" s="9">
        <v>412</v>
      </c>
      <c r="G32" s="54" t="s">
        <v>113</v>
      </c>
      <c r="H32" s="61">
        <v>0</v>
      </c>
      <c r="I32" s="71">
        <v>0</v>
      </c>
    </row>
    <row r="33" spans="2:9" ht="20.25" customHeight="1">
      <c r="B33" s="16">
        <v>520</v>
      </c>
      <c r="C33" s="53" t="s">
        <v>114</v>
      </c>
      <c r="D33" s="61">
        <v>0</v>
      </c>
      <c r="E33" s="66"/>
      <c r="F33" s="9">
        <v>413</v>
      </c>
      <c r="G33" s="54" t="s">
        <v>115</v>
      </c>
      <c r="H33" s="126"/>
      <c r="I33" s="71">
        <v>0</v>
      </c>
    </row>
    <row r="34" spans="2:9" ht="20.25" customHeight="1">
      <c r="B34" s="16"/>
      <c r="C34" s="57" t="s">
        <v>116</v>
      </c>
      <c r="D34" s="61"/>
      <c r="E34" s="66">
        <v>317786.38</v>
      </c>
      <c r="F34" s="9"/>
      <c r="G34" s="57" t="s">
        <v>117</v>
      </c>
      <c r="H34" s="61">
        <v>0</v>
      </c>
      <c r="I34" s="63">
        <v>223535</v>
      </c>
    </row>
    <row r="35" spans="2:9" ht="20.25" customHeight="1" thickBot="1">
      <c r="B35" s="31"/>
      <c r="C35" s="58" t="s">
        <v>118</v>
      </c>
      <c r="D35" s="68">
        <v>555397.55</v>
      </c>
      <c r="E35" s="69">
        <v>1232485.1800000002</v>
      </c>
      <c r="F35" s="17"/>
      <c r="G35" s="17" t="s">
        <v>119</v>
      </c>
      <c r="H35" s="62">
        <v>555397.55</v>
      </c>
      <c r="I35" s="64">
        <v>1232485.18</v>
      </c>
    </row>
    <row r="36" spans="2:9" ht="17.25" customHeight="1">
      <c r="B36" s="11" t="s">
        <v>120</v>
      </c>
      <c r="C36" s="12"/>
      <c r="D36" s="11"/>
      <c r="E36" s="21" t="s">
        <v>121</v>
      </c>
      <c r="F36" s="11"/>
      <c r="G36" s="11"/>
      <c r="H36" s="11" t="s">
        <v>122</v>
      </c>
      <c r="I36" s="11"/>
    </row>
    <row r="37" spans="2:9" ht="17.25" customHeight="1">
      <c r="B37" s="11" t="s">
        <v>123</v>
      </c>
      <c r="C37" s="12"/>
      <c r="D37" s="11"/>
      <c r="E37" s="21" t="s">
        <v>124</v>
      </c>
      <c r="F37" s="11"/>
      <c r="G37" s="11"/>
      <c r="H37" s="11"/>
      <c r="I37" s="11"/>
    </row>
  </sheetData>
  <sheetProtection/>
  <mergeCells count="1">
    <mergeCell ref="B1:I1"/>
  </mergeCells>
  <printOptions/>
  <pageMargins left="0.1968503937007874" right="0.1968503937007874" top="0.26" bottom="1.1" header="0.15748031496062992" footer="0.9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Zeros="0" zoomScalePageLayoutView="0" workbookViewId="0" topLeftCell="A1">
      <selection activeCell="C33" sqref="C33"/>
    </sheetView>
  </sheetViews>
  <sheetFormatPr defaultColWidth="8.75390625" defaultRowHeight="14.25"/>
  <cols>
    <col min="1" max="1" width="1.4921875" style="18" customWidth="1"/>
    <col min="2" max="2" width="26.25390625" style="18" customWidth="1"/>
    <col min="3" max="3" width="27.50390625" style="18" customWidth="1"/>
    <col min="4" max="4" width="25.75390625" style="18" customWidth="1"/>
    <col min="5" max="16384" width="8.75390625" style="18" customWidth="1"/>
  </cols>
  <sheetData>
    <row r="1" spans="2:4" s="28" customFormat="1" ht="46.5" customHeight="1">
      <c r="B1" s="165" t="s">
        <v>54</v>
      </c>
      <c r="C1" s="165"/>
      <c r="D1" s="165"/>
    </row>
    <row r="2" spans="2:4" s="28" customFormat="1" ht="18.75" customHeight="1" thickBot="1">
      <c r="B2" s="11" t="s">
        <v>56</v>
      </c>
      <c r="D2" s="109" t="s">
        <v>125</v>
      </c>
    </row>
    <row r="3" spans="2:5" s="28" customFormat="1" ht="17.25" customHeight="1">
      <c r="B3" s="128"/>
      <c r="C3" s="163" t="s">
        <v>126</v>
      </c>
      <c r="D3" s="111" t="s">
        <v>127</v>
      </c>
      <c r="E3" s="38"/>
    </row>
    <row r="4" spans="2:5" s="28" customFormat="1" ht="17.25" customHeight="1">
      <c r="B4" s="36" t="s">
        <v>128</v>
      </c>
      <c r="C4" s="164"/>
      <c r="D4" s="112" t="s">
        <v>129</v>
      </c>
      <c r="E4" s="38"/>
    </row>
    <row r="5" spans="2:5" s="28" customFormat="1" ht="16.5" customHeight="1">
      <c r="B5" s="34" t="s">
        <v>130</v>
      </c>
      <c r="C5" s="75">
        <f aca="true" t="shared" si="0" ref="C5:C26">SUM(D5:D5)</f>
        <v>-348686.87</v>
      </c>
      <c r="D5" s="110">
        <f>[1]!ye("306")</f>
        <v>-348686.87</v>
      </c>
      <c r="E5" s="106"/>
    </row>
    <row r="6" spans="2:5" s="28" customFormat="1" ht="16.5" customHeight="1">
      <c r="B6" s="92" t="s">
        <v>131</v>
      </c>
      <c r="C6" s="75">
        <f t="shared" si="0"/>
        <v>0</v>
      </c>
      <c r="D6" s="76"/>
      <c r="E6" s="106"/>
    </row>
    <row r="7" spans="2:5" s="28" customFormat="1" ht="16.5" customHeight="1">
      <c r="B7" s="33" t="s">
        <v>132</v>
      </c>
      <c r="C7" s="75">
        <f t="shared" si="0"/>
        <v>0</v>
      </c>
      <c r="D7" s="76"/>
      <c r="E7" s="106"/>
    </row>
    <row r="8" spans="2:5" s="28" customFormat="1" ht="16.5" customHeight="1">
      <c r="B8" s="34" t="s">
        <v>133</v>
      </c>
      <c r="C8" s="75">
        <f t="shared" si="0"/>
        <v>223535</v>
      </c>
      <c r="D8" s="76">
        <f>D9+D11+D13+D16+D17+D18</f>
        <v>223535</v>
      </c>
      <c r="E8" s="106"/>
    </row>
    <row r="9" spans="2:5" s="28" customFormat="1" ht="16.5" customHeight="1">
      <c r="B9" s="33" t="s">
        <v>134</v>
      </c>
      <c r="C9" s="75">
        <f t="shared" si="0"/>
        <v>159035</v>
      </c>
      <c r="D9" s="76">
        <f>[1]!ye("401")</f>
        <v>159035</v>
      </c>
      <c r="E9" s="106"/>
    </row>
    <row r="10" spans="2:5" s="28" customFormat="1" ht="16.5" customHeight="1">
      <c r="B10" s="33" t="s">
        <v>135</v>
      </c>
      <c r="C10" s="75">
        <f t="shared" si="0"/>
        <v>0</v>
      </c>
      <c r="D10" s="76"/>
      <c r="E10" s="106"/>
    </row>
    <row r="11" spans="2:5" s="28" customFormat="1" ht="16.5" customHeight="1">
      <c r="B11" s="33" t="s">
        <v>136</v>
      </c>
      <c r="C11" s="75">
        <f t="shared" si="0"/>
        <v>64500</v>
      </c>
      <c r="D11" s="76">
        <f>[1]!ye("403")</f>
        <v>64500</v>
      </c>
      <c r="E11" s="106"/>
    </row>
    <row r="12" spans="2:5" s="28" customFormat="1" ht="15" customHeight="1">
      <c r="B12" s="33" t="s">
        <v>135</v>
      </c>
      <c r="C12" s="75">
        <f t="shared" si="0"/>
        <v>0</v>
      </c>
      <c r="D12" s="76"/>
      <c r="E12" s="106"/>
    </row>
    <row r="13" spans="1:5" s="28" customFormat="1" ht="15" customHeight="1">
      <c r="A13" s="35" t="s">
        <v>137</v>
      </c>
      <c r="B13" s="33" t="s">
        <v>138</v>
      </c>
      <c r="C13" s="75">
        <f t="shared" si="0"/>
        <v>0</v>
      </c>
      <c r="D13" s="76">
        <f>[1]!ye("405")</f>
        <v>0</v>
      </c>
      <c r="E13" s="106"/>
    </row>
    <row r="14" spans="2:5" s="28" customFormat="1" ht="15" customHeight="1">
      <c r="B14" s="33" t="s">
        <v>139</v>
      </c>
      <c r="C14" s="75">
        <f t="shared" si="0"/>
        <v>0</v>
      </c>
      <c r="D14" s="76"/>
      <c r="E14" s="106"/>
    </row>
    <row r="15" spans="2:5" s="28" customFormat="1" ht="15" customHeight="1">
      <c r="B15" s="33" t="s">
        <v>135</v>
      </c>
      <c r="C15" s="75">
        <f t="shared" si="0"/>
        <v>0</v>
      </c>
      <c r="D15" s="76"/>
      <c r="E15" s="106"/>
    </row>
    <row r="16" spans="2:5" s="28" customFormat="1" ht="15" customHeight="1">
      <c r="B16" s="33" t="s">
        <v>140</v>
      </c>
      <c r="C16" s="75">
        <f t="shared" si="0"/>
        <v>0</v>
      </c>
      <c r="D16" s="76">
        <f>[1]!ye("409")</f>
        <v>0</v>
      </c>
      <c r="E16" s="106"/>
    </row>
    <row r="17" spans="2:5" s="28" customFormat="1" ht="15" customHeight="1">
      <c r="B17" s="33" t="s">
        <v>141</v>
      </c>
      <c r="C17" s="75">
        <f t="shared" si="0"/>
        <v>0</v>
      </c>
      <c r="D17" s="76">
        <f>[1]!ye("412")</f>
        <v>0</v>
      </c>
      <c r="E17" s="106"/>
    </row>
    <row r="18" spans="2:5" s="28" customFormat="1" ht="15" customHeight="1">
      <c r="B18" s="33" t="s">
        <v>142</v>
      </c>
      <c r="C18" s="75">
        <f t="shared" si="0"/>
        <v>0</v>
      </c>
      <c r="D18" s="76">
        <f>[1]!ye("413")</f>
        <v>0</v>
      </c>
      <c r="E18" s="106"/>
    </row>
    <row r="19" spans="2:5" s="28" customFormat="1" ht="16.5" customHeight="1">
      <c r="B19" s="34" t="s">
        <v>143</v>
      </c>
      <c r="C19" s="75">
        <f t="shared" si="0"/>
        <v>317786.38</v>
      </c>
      <c r="D19" s="76">
        <f>D20+D22+D23+D24+D25</f>
        <v>317786.38</v>
      </c>
      <c r="E19" s="106"/>
    </row>
    <row r="20" spans="2:5" s="28" customFormat="1" ht="16.5" customHeight="1">
      <c r="B20" s="33" t="s">
        <v>144</v>
      </c>
      <c r="C20" s="75">
        <f t="shared" si="0"/>
        <v>317786.38</v>
      </c>
      <c r="D20" s="76">
        <f>[1]!ye("5041612")+[1]!ye("5041906")</f>
        <v>317786.38</v>
      </c>
      <c r="E20" s="106"/>
    </row>
    <row r="21" spans="2:5" s="28" customFormat="1" ht="15" customHeight="1">
      <c r="B21" s="33" t="s">
        <v>145</v>
      </c>
      <c r="C21" s="75">
        <f t="shared" si="0"/>
        <v>0</v>
      </c>
      <c r="D21" s="76"/>
      <c r="E21" s="106"/>
    </row>
    <row r="22" spans="2:5" s="28" customFormat="1" ht="15" customHeight="1">
      <c r="B22" s="33" t="s">
        <v>146</v>
      </c>
      <c r="C22" s="75">
        <f t="shared" si="0"/>
        <v>0</v>
      </c>
      <c r="D22" s="76">
        <f>[1]!ye("505")</f>
        <v>0</v>
      </c>
      <c r="E22" s="106"/>
    </row>
    <row r="23" spans="2:5" s="28" customFormat="1" ht="15" customHeight="1">
      <c r="B23" s="33" t="s">
        <v>147</v>
      </c>
      <c r="C23" s="75">
        <f t="shared" si="0"/>
        <v>0</v>
      </c>
      <c r="D23" s="76">
        <f>[1]!ye("517")</f>
        <v>0</v>
      </c>
      <c r="E23" s="106"/>
    </row>
    <row r="24" spans="2:5" s="28" customFormat="1" ht="15" customHeight="1">
      <c r="B24" s="33" t="s">
        <v>148</v>
      </c>
      <c r="C24" s="75">
        <f t="shared" si="0"/>
        <v>0</v>
      </c>
      <c r="D24" s="76">
        <f>[1]!ye("516")</f>
        <v>0</v>
      </c>
      <c r="E24" s="106"/>
    </row>
    <row r="25" spans="2:5" s="28" customFormat="1" ht="15" customHeight="1">
      <c r="B25" s="33" t="s">
        <v>149</v>
      </c>
      <c r="C25" s="75">
        <f t="shared" si="0"/>
        <v>0</v>
      </c>
      <c r="D25" s="76">
        <f>[1]!ye("520")</f>
        <v>0</v>
      </c>
      <c r="E25" s="106"/>
    </row>
    <row r="26" spans="2:5" s="28" customFormat="1" ht="15" customHeight="1">
      <c r="B26" s="33" t="s">
        <v>150</v>
      </c>
      <c r="C26" s="75">
        <f t="shared" si="0"/>
        <v>0</v>
      </c>
      <c r="D26" s="76">
        <f>[1]!ye("501")</f>
        <v>0</v>
      </c>
      <c r="E26" s="106"/>
    </row>
    <row r="27" spans="2:5" s="28" customFormat="1" ht="16.5" customHeight="1">
      <c r="B27" s="34" t="s">
        <v>151</v>
      </c>
      <c r="C27" s="75">
        <f>C5+C8-C19</f>
        <v>-442938.25</v>
      </c>
      <c r="D27" s="76">
        <f>D5+D8-D19</f>
        <v>-442938.25</v>
      </c>
      <c r="E27" s="106"/>
    </row>
    <row r="28" spans="1:5" s="28" customFormat="1" ht="15" customHeight="1">
      <c r="A28" s="28" t="s">
        <v>99</v>
      </c>
      <c r="B28" s="33" t="s">
        <v>152</v>
      </c>
      <c r="C28" s="75">
        <f aca="true" t="shared" si="1" ref="C28:C35">SUM(D28:D28)</f>
        <v>0</v>
      </c>
      <c r="D28" s="76"/>
      <c r="E28" s="106"/>
    </row>
    <row r="29" spans="2:5" s="28" customFormat="1" ht="15" customHeight="1">
      <c r="B29" s="33" t="s">
        <v>153</v>
      </c>
      <c r="C29" s="75">
        <f t="shared" si="1"/>
        <v>0</v>
      </c>
      <c r="D29" s="76"/>
      <c r="E29" s="106"/>
    </row>
    <row r="30" spans="2:5" s="28" customFormat="1" ht="15" customHeight="1">
      <c r="B30" s="90" t="s">
        <v>154</v>
      </c>
      <c r="C30" s="75">
        <f t="shared" si="1"/>
        <v>0</v>
      </c>
      <c r="D30" s="76"/>
      <c r="E30" s="106"/>
    </row>
    <row r="31" spans="2:5" s="28" customFormat="1" ht="15" customHeight="1">
      <c r="B31" s="34" t="s">
        <v>155</v>
      </c>
      <c r="C31" s="75">
        <f t="shared" si="1"/>
        <v>0</v>
      </c>
      <c r="D31" s="76">
        <f>SUM(D32:D35)</f>
        <v>0</v>
      </c>
      <c r="E31" s="106"/>
    </row>
    <row r="32" spans="2:5" s="28" customFormat="1" ht="15" customHeight="1">
      <c r="B32" s="33" t="s">
        <v>156</v>
      </c>
      <c r="C32" s="75">
        <f t="shared" si="1"/>
        <v>0</v>
      </c>
      <c r="D32" s="76"/>
      <c r="E32" s="106"/>
    </row>
    <row r="33" spans="2:5" s="28" customFormat="1" ht="15" customHeight="1">
      <c r="B33" s="33" t="s">
        <v>157</v>
      </c>
      <c r="C33" s="75">
        <f t="shared" si="1"/>
        <v>0</v>
      </c>
      <c r="D33" s="76"/>
      <c r="E33" s="106"/>
    </row>
    <row r="34" spans="2:5" s="28" customFormat="1" ht="15" customHeight="1">
      <c r="B34" s="33" t="s">
        <v>158</v>
      </c>
      <c r="C34" s="75">
        <f t="shared" si="1"/>
        <v>0</v>
      </c>
      <c r="D34" s="76"/>
      <c r="E34" s="106"/>
    </row>
    <row r="35" spans="2:5" s="28" customFormat="1" ht="15" customHeight="1">
      <c r="B35" s="33" t="s">
        <v>159</v>
      </c>
      <c r="C35" s="75">
        <f t="shared" si="1"/>
        <v>0</v>
      </c>
      <c r="D35" s="76"/>
      <c r="E35" s="106"/>
    </row>
    <row r="36" spans="2:5" s="28" customFormat="1" ht="16.5" customHeight="1">
      <c r="B36" s="34" t="s">
        <v>160</v>
      </c>
      <c r="C36" s="75">
        <f>C27+C30-C31</f>
        <v>-442938.25</v>
      </c>
      <c r="D36" s="76">
        <f>D27+D30-D31</f>
        <v>-442938.25</v>
      </c>
      <c r="E36" s="106"/>
    </row>
    <row r="37" spans="2:5" s="28" customFormat="1" ht="16.5" customHeight="1">
      <c r="B37" s="33" t="s">
        <v>161</v>
      </c>
      <c r="C37" s="75">
        <f>SUM(D37:D37)</f>
        <v>0</v>
      </c>
      <c r="D37" s="76">
        <f>[1]!ljd("412161202")-[1]!ljj("412161202")+D6+D10+D12+D15-D21</f>
        <v>0</v>
      </c>
      <c r="E37" s="106"/>
    </row>
    <row r="38" spans="2:5" s="28" customFormat="1" ht="16.5" customHeight="1" thickBot="1">
      <c r="B38" s="107" t="s">
        <v>162</v>
      </c>
      <c r="C38" s="69">
        <f>SUM(D38:D38)</f>
        <v>0</v>
      </c>
      <c r="D38" s="108"/>
      <c r="E38" s="106"/>
    </row>
    <row r="39" spans="2:4" s="28" customFormat="1" ht="17.25" customHeight="1">
      <c r="B39" s="38" t="s">
        <v>163</v>
      </c>
      <c r="C39" s="39" t="s">
        <v>121</v>
      </c>
      <c r="D39" s="38" t="s">
        <v>164</v>
      </c>
    </row>
    <row r="40" spans="2:3" s="28" customFormat="1" ht="11.25">
      <c r="B40" s="28" t="s">
        <v>165</v>
      </c>
      <c r="C40" s="40" t="s">
        <v>166</v>
      </c>
    </row>
  </sheetData>
  <sheetProtection/>
  <mergeCells count="2">
    <mergeCell ref="C3:C4"/>
    <mergeCell ref="B1:D1"/>
  </mergeCells>
  <printOptions/>
  <pageMargins left="0.5118110236220472" right="0.31496062992125984" top="0.31" bottom="1.55" header="0.26" footer="1.24"/>
  <pageSetup horizontalDpi="180" verticalDpi="180" orientation="portrait" paperSize="9" r:id="rId2"/>
  <headerFooter alignWithMargins="0">
    <oddFooter>&amp;C&amp;10第&amp;P页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70"/>
  <sheetViews>
    <sheetView showGridLines="0" showZeros="0" zoomScalePageLayoutView="0" workbookViewId="0" topLeftCell="A1">
      <selection activeCell="A1" sqref="A1:IV16384"/>
    </sheetView>
  </sheetViews>
  <sheetFormatPr defaultColWidth="9.00390625" defaultRowHeight="14.25"/>
  <cols>
    <col min="1" max="1" width="1.875" style="0" customWidth="1"/>
    <col min="2" max="2" width="4.00390625" style="0" customWidth="1"/>
    <col min="3" max="3" width="2.50390625" style="0" customWidth="1"/>
    <col min="4" max="4" width="2.25390625" style="0" customWidth="1"/>
    <col min="5" max="5" width="2.50390625" style="0" customWidth="1"/>
    <col min="6" max="6" width="20.75390625" style="0" customWidth="1"/>
    <col min="7" max="7" width="16.75390625" style="0" customWidth="1"/>
    <col min="8" max="8" width="15.375" style="0" customWidth="1"/>
    <col min="9" max="9" width="15.625" style="0" customWidth="1"/>
  </cols>
  <sheetData>
    <row r="1" spans="2:9" ht="27" customHeight="1">
      <c r="B1" s="166" t="s">
        <v>48</v>
      </c>
      <c r="C1" s="166"/>
      <c r="D1" s="166"/>
      <c r="E1" s="166"/>
      <c r="F1" s="166"/>
      <c r="G1" s="166"/>
      <c r="H1" s="166"/>
      <c r="I1" s="166"/>
    </row>
    <row r="2" spans="2:9" s="11" customFormat="1" ht="15" customHeight="1" thickBot="1">
      <c r="B2" s="11" t="s">
        <v>23</v>
      </c>
      <c r="G2" s="96"/>
      <c r="H2" s="96" t="s">
        <v>366</v>
      </c>
      <c r="I2" s="14"/>
    </row>
    <row r="3" spans="2:9" s="18" customFormat="1" ht="21" customHeight="1" thickBot="1">
      <c r="B3" s="167"/>
      <c r="C3" s="168"/>
      <c r="D3" s="168"/>
      <c r="E3" s="168"/>
      <c r="F3" s="169"/>
      <c r="G3" s="170" t="s">
        <v>217</v>
      </c>
      <c r="H3" s="173" t="s">
        <v>218</v>
      </c>
      <c r="I3" s="174" t="s">
        <v>219</v>
      </c>
    </row>
    <row r="4" spans="2:9" s="18" customFormat="1" ht="12" customHeight="1">
      <c r="B4" s="178" t="s">
        <v>220</v>
      </c>
      <c r="C4" s="172" t="s">
        <v>221</v>
      </c>
      <c r="D4" s="172" t="s">
        <v>222</v>
      </c>
      <c r="E4" s="172" t="s">
        <v>223</v>
      </c>
      <c r="F4" s="172" t="s">
        <v>224</v>
      </c>
      <c r="G4" s="171"/>
      <c r="H4" s="171"/>
      <c r="I4" s="175"/>
    </row>
    <row r="5" spans="2:9" s="18" customFormat="1" ht="12" customHeight="1">
      <c r="B5" s="179"/>
      <c r="C5" s="177"/>
      <c r="D5" s="177"/>
      <c r="E5" s="177"/>
      <c r="F5" s="177"/>
      <c r="G5" s="172"/>
      <c r="H5" s="172"/>
      <c r="I5" s="176"/>
    </row>
    <row r="6" spans="2:9" s="19" customFormat="1" ht="18.75" customHeight="1">
      <c r="B6" s="26" t="s">
        <v>225</v>
      </c>
      <c r="C6" s="23" t="s">
        <v>8</v>
      </c>
      <c r="D6" s="23" t="s">
        <v>8</v>
      </c>
      <c r="E6" s="23" t="s">
        <v>8</v>
      </c>
      <c r="F6" s="10" t="s">
        <v>226</v>
      </c>
      <c r="G6" s="37"/>
      <c r="H6" s="37">
        <v>39969.530000000006</v>
      </c>
      <c r="I6" s="37">
        <v>317786.38</v>
      </c>
    </row>
    <row r="7" spans="2:9" s="19" customFormat="1" ht="18.75" customHeight="1">
      <c r="B7" s="22" t="s">
        <v>8</v>
      </c>
      <c r="C7" s="23" t="s">
        <v>8</v>
      </c>
      <c r="D7" s="23" t="s">
        <v>8</v>
      </c>
      <c r="E7" s="23" t="s">
        <v>8</v>
      </c>
      <c r="F7" s="10" t="s">
        <v>227</v>
      </c>
      <c r="G7" s="37"/>
      <c r="H7" s="37">
        <v>37609.530000000006</v>
      </c>
      <c r="I7" s="37">
        <v>306644.55</v>
      </c>
    </row>
    <row r="8" spans="2:9" s="19" customFormat="1" ht="18.75" customHeight="1">
      <c r="B8" s="26" t="s">
        <v>8</v>
      </c>
      <c r="C8" s="23" t="s">
        <v>8</v>
      </c>
      <c r="D8" s="23" t="s">
        <v>8</v>
      </c>
      <c r="E8" s="23" t="s">
        <v>8</v>
      </c>
      <c r="F8" s="10" t="s">
        <v>228</v>
      </c>
      <c r="G8" s="9"/>
      <c r="H8" s="37">
        <v>37609.530000000006</v>
      </c>
      <c r="I8" s="37">
        <v>306644.55</v>
      </c>
    </row>
    <row r="9" spans="2:9" s="19" customFormat="1" ht="18.75" customHeight="1">
      <c r="B9" s="22" t="s">
        <v>8</v>
      </c>
      <c r="C9" s="23" t="s">
        <v>8</v>
      </c>
      <c r="D9" s="25" t="s">
        <v>229</v>
      </c>
      <c r="E9" s="23" t="s">
        <v>8</v>
      </c>
      <c r="F9" s="10" t="s">
        <v>230</v>
      </c>
      <c r="G9" s="9"/>
      <c r="H9" s="37">
        <v>25516.9</v>
      </c>
      <c r="I9" s="37">
        <v>137704.5</v>
      </c>
    </row>
    <row r="10" spans="2:9" s="19" customFormat="1" ht="18.75" customHeight="1">
      <c r="B10" s="22" t="s">
        <v>8</v>
      </c>
      <c r="C10" s="23" t="s">
        <v>8</v>
      </c>
      <c r="D10" s="23" t="s">
        <v>8</v>
      </c>
      <c r="E10" s="25" t="s">
        <v>231</v>
      </c>
      <c r="F10" s="10" t="s">
        <v>232</v>
      </c>
      <c r="G10" s="9"/>
      <c r="H10" s="37">
        <v>23916.9</v>
      </c>
      <c r="I10" s="37">
        <v>90844.5</v>
      </c>
    </row>
    <row r="11" spans="2:9" s="19" customFormat="1" ht="18.75" customHeight="1">
      <c r="B11" s="22" t="s">
        <v>8</v>
      </c>
      <c r="C11" s="23" t="s">
        <v>8</v>
      </c>
      <c r="D11" s="23" t="s">
        <v>8</v>
      </c>
      <c r="E11" s="25" t="s">
        <v>233</v>
      </c>
      <c r="F11" s="10" t="s">
        <v>234</v>
      </c>
      <c r="G11" s="9"/>
      <c r="H11" s="37">
        <v>0</v>
      </c>
      <c r="I11" s="37">
        <v>17100</v>
      </c>
    </row>
    <row r="12" spans="2:9" s="19" customFormat="1" ht="18.75" customHeight="1">
      <c r="B12" s="22" t="s">
        <v>8</v>
      </c>
      <c r="C12" s="23" t="s">
        <v>8</v>
      </c>
      <c r="D12" s="23" t="s">
        <v>8</v>
      </c>
      <c r="E12" s="25" t="s">
        <v>235</v>
      </c>
      <c r="F12" s="10" t="s">
        <v>236</v>
      </c>
      <c r="G12" s="9"/>
      <c r="H12" s="37">
        <v>1600</v>
      </c>
      <c r="I12" s="37">
        <v>29760</v>
      </c>
    </row>
    <row r="13" spans="2:9" s="19" customFormat="1" ht="18.75" customHeight="1">
      <c r="B13" s="24" t="s">
        <v>8</v>
      </c>
      <c r="C13" s="23" t="s">
        <v>8</v>
      </c>
      <c r="D13" s="23" t="s">
        <v>8</v>
      </c>
      <c r="E13" s="25" t="s">
        <v>237</v>
      </c>
      <c r="F13" s="10" t="s">
        <v>238</v>
      </c>
      <c r="G13" s="9"/>
      <c r="H13" s="37">
        <v>0</v>
      </c>
      <c r="I13" s="37">
        <v>0</v>
      </c>
    </row>
    <row r="14" spans="2:9" s="19" customFormat="1" ht="18.75" customHeight="1">
      <c r="B14" s="24" t="s">
        <v>8</v>
      </c>
      <c r="C14" s="23" t="s">
        <v>8</v>
      </c>
      <c r="D14" s="23" t="s">
        <v>8</v>
      </c>
      <c r="E14" s="25" t="s">
        <v>239</v>
      </c>
      <c r="F14" s="10" t="s">
        <v>240</v>
      </c>
      <c r="G14" s="9"/>
      <c r="H14" s="37">
        <v>0</v>
      </c>
      <c r="I14" s="37">
        <v>0</v>
      </c>
    </row>
    <row r="15" spans="2:9" s="19" customFormat="1" ht="18.75" customHeight="1">
      <c r="B15" s="22" t="s">
        <v>8</v>
      </c>
      <c r="C15" s="23" t="s">
        <v>8</v>
      </c>
      <c r="D15" s="25" t="s">
        <v>233</v>
      </c>
      <c r="E15" s="23" t="s">
        <v>8</v>
      </c>
      <c r="F15" s="10" t="s">
        <v>241</v>
      </c>
      <c r="G15" s="9"/>
      <c r="H15" s="37">
        <v>0</v>
      </c>
      <c r="I15" s="37">
        <v>0</v>
      </c>
    </row>
    <row r="16" spans="2:9" s="19" customFormat="1" ht="18.75" customHeight="1">
      <c r="B16" s="22" t="s">
        <v>8</v>
      </c>
      <c r="C16" s="23" t="s">
        <v>8</v>
      </c>
      <c r="D16" s="23" t="s">
        <v>8</v>
      </c>
      <c r="E16" s="25" t="s">
        <v>231</v>
      </c>
      <c r="F16" s="10" t="s">
        <v>242</v>
      </c>
      <c r="G16" s="9"/>
      <c r="H16" s="37">
        <v>0</v>
      </c>
      <c r="I16" s="37">
        <v>0</v>
      </c>
    </row>
    <row r="17" spans="2:9" s="19" customFormat="1" ht="18.75" customHeight="1">
      <c r="B17" s="22" t="s">
        <v>8</v>
      </c>
      <c r="C17" s="23" t="s">
        <v>8</v>
      </c>
      <c r="D17" s="25" t="s">
        <v>235</v>
      </c>
      <c r="E17" s="23" t="s">
        <v>8</v>
      </c>
      <c r="F17" s="10" t="s">
        <v>243</v>
      </c>
      <c r="G17" s="9"/>
      <c r="H17" s="37">
        <v>4600</v>
      </c>
      <c r="I17" s="37">
        <v>122044</v>
      </c>
    </row>
    <row r="18" spans="2:9" s="19" customFormat="1" ht="18.75" customHeight="1">
      <c r="B18" s="22" t="s">
        <v>8</v>
      </c>
      <c r="C18" s="23" t="s">
        <v>8</v>
      </c>
      <c r="D18" s="23" t="s">
        <v>8</v>
      </c>
      <c r="E18" s="25" t="s">
        <v>231</v>
      </c>
      <c r="F18" s="10" t="s">
        <v>244</v>
      </c>
      <c r="G18" s="9"/>
      <c r="H18" s="37">
        <v>4600</v>
      </c>
      <c r="I18" s="37">
        <v>122044</v>
      </c>
    </row>
    <row r="19" spans="2:9" s="19" customFormat="1" ht="18.75" customHeight="1">
      <c r="B19" s="22" t="s">
        <v>8</v>
      </c>
      <c r="C19" s="23" t="s">
        <v>8</v>
      </c>
      <c r="D19" s="25" t="s">
        <v>237</v>
      </c>
      <c r="E19" s="23" t="s">
        <v>8</v>
      </c>
      <c r="F19" s="10" t="s">
        <v>245</v>
      </c>
      <c r="G19" s="9"/>
      <c r="H19" s="37">
        <v>0</v>
      </c>
      <c r="I19" s="37">
        <v>1740</v>
      </c>
    </row>
    <row r="20" spans="2:9" s="19" customFormat="1" ht="18.75" customHeight="1">
      <c r="B20" s="22" t="s">
        <v>8</v>
      </c>
      <c r="C20" s="23" t="s">
        <v>8</v>
      </c>
      <c r="D20" s="25" t="s">
        <v>8</v>
      </c>
      <c r="E20" s="25" t="s">
        <v>231</v>
      </c>
      <c r="F20" s="10" t="s">
        <v>246</v>
      </c>
      <c r="G20" s="9"/>
      <c r="H20" s="37">
        <v>0</v>
      </c>
      <c r="I20" s="37">
        <v>0</v>
      </c>
    </row>
    <row r="21" spans="2:9" s="19" customFormat="1" ht="18.75" customHeight="1">
      <c r="B21" s="22" t="s">
        <v>8</v>
      </c>
      <c r="C21" s="23" t="s">
        <v>8</v>
      </c>
      <c r="D21" s="23" t="s">
        <v>8</v>
      </c>
      <c r="E21" s="25" t="s">
        <v>247</v>
      </c>
      <c r="F21" s="10" t="s">
        <v>248</v>
      </c>
      <c r="G21" s="9"/>
      <c r="H21" s="37">
        <v>0</v>
      </c>
      <c r="I21" s="37">
        <v>0</v>
      </c>
    </row>
    <row r="22" spans="2:9" s="19" customFormat="1" ht="18.75" customHeight="1">
      <c r="B22" s="22" t="s">
        <v>8</v>
      </c>
      <c r="C22" s="23" t="s">
        <v>8</v>
      </c>
      <c r="D22" s="23" t="s">
        <v>8</v>
      </c>
      <c r="E22" s="25" t="s">
        <v>249</v>
      </c>
      <c r="F22" s="10" t="s">
        <v>250</v>
      </c>
      <c r="G22" s="9"/>
      <c r="H22" s="37">
        <v>0</v>
      </c>
      <c r="I22" s="37">
        <v>1500</v>
      </c>
    </row>
    <row r="23" spans="2:9" s="19" customFormat="1" ht="18.75" customHeight="1">
      <c r="B23" s="22" t="s">
        <v>8</v>
      </c>
      <c r="C23" s="23" t="s">
        <v>8</v>
      </c>
      <c r="D23" s="23" t="s">
        <v>8</v>
      </c>
      <c r="E23" s="25" t="s">
        <v>251</v>
      </c>
      <c r="F23" s="10" t="s">
        <v>252</v>
      </c>
      <c r="G23" s="9"/>
      <c r="H23" s="37">
        <v>0</v>
      </c>
      <c r="I23" s="37">
        <v>240</v>
      </c>
    </row>
    <row r="24" spans="2:9" s="19" customFormat="1" ht="18.75" customHeight="1">
      <c r="B24" s="22" t="s">
        <v>8</v>
      </c>
      <c r="C24" s="23" t="s">
        <v>8</v>
      </c>
      <c r="D24" s="23" t="s">
        <v>8</v>
      </c>
      <c r="E24" s="25" t="s">
        <v>253</v>
      </c>
      <c r="F24" s="10" t="s">
        <v>254</v>
      </c>
      <c r="G24" s="9"/>
      <c r="H24" s="37">
        <v>0</v>
      </c>
      <c r="I24" s="37">
        <v>0</v>
      </c>
    </row>
    <row r="25" spans="2:9" s="19" customFormat="1" ht="18.75" customHeight="1">
      <c r="B25" s="22" t="s">
        <v>8</v>
      </c>
      <c r="C25" s="23" t="s">
        <v>8</v>
      </c>
      <c r="D25" s="25" t="s">
        <v>239</v>
      </c>
      <c r="E25" s="23" t="s">
        <v>8</v>
      </c>
      <c r="F25" s="10" t="s">
        <v>255</v>
      </c>
      <c r="G25" s="9"/>
      <c r="H25" s="37">
        <v>6092.6</v>
      </c>
      <c r="I25" s="37">
        <v>30463</v>
      </c>
    </row>
    <row r="26" spans="2:9" s="19" customFormat="1" ht="18.75" customHeight="1">
      <c r="B26" s="22" t="s">
        <v>8</v>
      </c>
      <c r="C26" s="23" t="s">
        <v>8</v>
      </c>
      <c r="D26" s="23" t="s">
        <v>8</v>
      </c>
      <c r="E26" s="25" t="s">
        <v>231</v>
      </c>
      <c r="F26" s="10" t="s">
        <v>256</v>
      </c>
      <c r="G26" s="9"/>
      <c r="H26" s="37">
        <v>2343.6</v>
      </c>
      <c r="I26" s="37">
        <v>11718</v>
      </c>
    </row>
    <row r="27" spans="2:9" s="19" customFormat="1" ht="18.75" customHeight="1">
      <c r="B27" s="22" t="s">
        <v>8</v>
      </c>
      <c r="C27" s="23" t="s">
        <v>8</v>
      </c>
      <c r="D27" s="23" t="s">
        <v>8</v>
      </c>
      <c r="E27" s="25" t="s">
        <v>233</v>
      </c>
      <c r="F27" s="10" t="s">
        <v>257</v>
      </c>
      <c r="G27" s="9"/>
      <c r="H27" s="37">
        <v>2008</v>
      </c>
      <c r="I27" s="37">
        <v>10040</v>
      </c>
    </row>
    <row r="28" spans="2:9" s="19" customFormat="1" ht="18.75" customHeight="1">
      <c r="B28" s="22" t="s">
        <v>8</v>
      </c>
      <c r="C28" s="23" t="s">
        <v>8</v>
      </c>
      <c r="D28" s="25" t="s">
        <v>8</v>
      </c>
      <c r="E28" s="25" t="s">
        <v>235</v>
      </c>
      <c r="F28" s="10" t="s">
        <v>258</v>
      </c>
      <c r="G28" s="9"/>
      <c r="H28" s="37">
        <v>1506.6</v>
      </c>
      <c r="I28" s="37">
        <v>7533</v>
      </c>
    </row>
    <row r="29" spans="2:9" s="19" customFormat="1" ht="18.75" customHeight="1">
      <c r="B29" s="22" t="s">
        <v>8</v>
      </c>
      <c r="C29" s="23" t="s">
        <v>8</v>
      </c>
      <c r="D29" s="23" t="s">
        <v>8</v>
      </c>
      <c r="E29" s="25" t="s">
        <v>237</v>
      </c>
      <c r="F29" s="10" t="s">
        <v>259</v>
      </c>
      <c r="G29" s="9"/>
      <c r="H29" s="37">
        <v>83.7</v>
      </c>
      <c r="I29" s="37">
        <v>418.5</v>
      </c>
    </row>
    <row r="30" spans="2:9" s="19" customFormat="1" ht="18.75" customHeight="1">
      <c r="B30" s="22" t="s">
        <v>8</v>
      </c>
      <c r="C30" s="23" t="s">
        <v>8</v>
      </c>
      <c r="D30" s="23" t="s">
        <v>8</v>
      </c>
      <c r="E30" s="25" t="s">
        <v>239</v>
      </c>
      <c r="F30" s="10" t="s">
        <v>260</v>
      </c>
      <c r="G30" s="127" t="s">
        <v>216</v>
      </c>
      <c r="H30" s="37">
        <v>0</v>
      </c>
      <c r="I30" s="37">
        <v>0</v>
      </c>
    </row>
    <row r="31" spans="2:9" s="19" customFormat="1" ht="18.75" customHeight="1">
      <c r="B31" s="22" t="s">
        <v>8</v>
      </c>
      <c r="C31" s="23" t="s">
        <v>8</v>
      </c>
      <c r="D31" s="23" t="s">
        <v>8</v>
      </c>
      <c r="E31" s="25" t="s">
        <v>261</v>
      </c>
      <c r="F31" s="10" t="s">
        <v>262</v>
      </c>
      <c r="G31" s="9"/>
      <c r="H31" s="37">
        <v>117.2</v>
      </c>
      <c r="I31" s="37">
        <v>586</v>
      </c>
    </row>
    <row r="32" spans="2:9" s="19" customFormat="1" ht="18.75" customHeight="1">
      <c r="B32" s="22" t="s">
        <v>8</v>
      </c>
      <c r="C32" s="23" t="s">
        <v>8</v>
      </c>
      <c r="D32" s="23" t="s">
        <v>8</v>
      </c>
      <c r="E32" s="25" t="s">
        <v>263</v>
      </c>
      <c r="F32" s="10" t="s">
        <v>264</v>
      </c>
      <c r="G32" s="9"/>
      <c r="H32" s="37">
        <v>33.5</v>
      </c>
      <c r="I32" s="37">
        <v>167.5</v>
      </c>
    </row>
    <row r="33" spans="2:9" s="19" customFormat="1" ht="18.75" customHeight="1">
      <c r="B33" s="22" t="s">
        <v>8</v>
      </c>
      <c r="C33" s="25" t="s">
        <v>8</v>
      </c>
      <c r="D33" s="25" t="s">
        <v>263</v>
      </c>
      <c r="E33" s="23" t="s">
        <v>8</v>
      </c>
      <c r="F33" s="10" t="s">
        <v>265</v>
      </c>
      <c r="G33" s="9"/>
      <c r="H33" s="37">
        <v>769.73</v>
      </c>
      <c r="I33" s="37">
        <v>6045.25</v>
      </c>
    </row>
    <row r="34" spans="2:9" s="19" customFormat="1" ht="18.75" customHeight="1">
      <c r="B34" s="22" t="s">
        <v>8</v>
      </c>
      <c r="C34" s="23" t="s">
        <v>8</v>
      </c>
      <c r="D34" s="23" t="s">
        <v>8</v>
      </c>
      <c r="E34" s="25" t="s">
        <v>231</v>
      </c>
      <c r="F34" s="10" t="s">
        <v>266</v>
      </c>
      <c r="G34" s="9"/>
      <c r="H34" s="37">
        <v>297.1</v>
      </c>
      <c r="I34" s="37">
        <v>2440.5</v>
      </c>
    </row>
    <row r="35" spans="2:9" s="19" customFormat="1" ht="18.75" customHeight="1">
      <c r="B35" s="22" t="s">
        <v>8</v>
      </c>
      <c r="C35" s="23" t="s">
        <v>8</v>
      </c>
      <c r="D35" s="25" t="s">
        <v>8</v>
      </c>
      <c r="E35" s="25" t="s">
        <v>233</v>
      </c>
      <c r="F35" s="10" t="s">
        <v>267</v>
      </c>
      <c r="G35" s="9"/>
      <c r="H35" s="37">
        <v>0</v>
      </c>
      <c r="I35" s="37">
        <v>0</v>
      </c>
    </row>
    <row r="36" spans="2:9" s="19" customFormat="1" ht="18.75" customHeight="1">
      <c r="B36" s="22" t="s">
        <v>8</v>
      </c>
      <c r="C36" s="23" t="s">
        <v>8</v>
      </c>
      <c r="D36" s="23" t="s">
        <v>8</v>
      </c>
      <c r="E36" s="25" t="s">
        <v>235</v>
      </c>
      <c r="F36" s="10" t="s">
        <v>268</v>
      </c>
      <c r="G36" s="9"/>
      <c r="H36" s="37">
        <v>472.63</v>
      </c>
      <c r="I36" s="37">
        <v>3292.75</v>
      </c>
    </row>
    <row r="37" spans="2:9" s="19" customFormat="1" ht="18.75" customHeight="1">
      <c r="B37" s="22" t="s">
        <v>8</v>
      </c>
      <c r="C37" s="23" t="s">
        <v>8</v>
      </c>
      <c r="D37" s="23" t="s">
        <v>8</v>
      </c>
      <c r="E37" s="25" t="s">
        <v>237</v>
      </c>
      <c r="F37" s="10" t="s">
        <v>269</v>
      </c>
      <c r="G37" s="9"/>
      <c r="H37" s="37">
        <v>0</v>
      </c>
      <c r="I37" s="37">
        <v>312</v>
      </c>
    </row>
    <row r="38" spans="2:9" s="19" customFormat="1" ht="18.75" customHeight="1">
      <c r="B38" s="22" t="s">
        <v>8</v>
      </c>
      <c r="C38" s="23" t="s">
        <v>8</v>
      </c>
      <c r="D38" s="25" t="s">
        <v>8</v>
      </c>
      <c r="E38" s="25" t="s">
        <v>239</v>
      </c>
      <c r="F38" s="10" t="s">
        <v>270</v>
      </c>
      <c r="G38" s="9"/>
      <c r="H38" s="37">
        <v>0</v>
      </c>
      <c r="I38" s="37">
        <v>0</v>
      </c>
    </row>
    <row r="39" spans="2:9" s="19" customFormat="1" ht="18.75" customHeight="1">
      <c r="B39" s="22" t="s">
        <v>8</v>
      </c>
      <c r="C39" s="23" t="s">
        <v>8</v>
      </c>
      <c r="D39" s="25" t="s">
        <v>8</v>
      </c>
      <c r="E39" s="25" t="s">
        <v>261</v>
      </c>
      <c r="F39" s="10" t="s">
        <v>271</v>
      </c>
      <c r="G39" s="9"/>
      <c r="H39" s="95">
        <v>0</v>
      </c>
      <c r="I39" s="37">
        <v>0</v>
      </c>
    </row>
    <row r="40" spans="2:9" s="19" customFormat="1" ht="18.75" customHeight="1">
      <c r="B40" s="22" t="s">
        <v>8</v>
      </c>
      <c r="C40" s="23" t="s">
        <v>8</v>
      </c>
      <c r="D40" s="25" t="s">
        <v>8</v>
      </c>
      <c r="E40" s="25" t="s">
        <v>263</v>
      </c>
      <c r="F40" s="10" t="s">
        <v>272</v>
      </c>
      <c r="G40" s="9"/>
      <c r="H40" s="95">
        <v>0</v>
      </c>
      <c r="I40" s="37">
        <v>0</v>
      </c>
    </row>
    <row r="41" spans="2:9" s="19" customFormat="1" ht="18.75" customHeight="1">
      <c r="B41" s="22" t="s">
        <v>8</v>
      </c>
      <c r="C41" s="23" t="s">
        <v>8</v>
      </c>
      <c r="D41" s="25" t="s">
        <v>8</v>
      </c>
      <c r="E41" s="25" t="s">
        <v>273</v>
      </c>
      <c r="F41" s="10" t="s">
        <v>274</v>
      </c>
      <c r="G41" s="9"/>
      <c r="H41" s="95">
        <v>0</v>
      </c>
      <c r="I41" s="37">
        <v>0</v>
      </c>
    </row>
    <row r="42" spans="2:9" s="19" customFormat="1" ht="18.75" customHeight="1">
      <c r="B42" s="22" t="s">
        <v>8</v>
      </c>
      <c r="C42" s="23" t="s">
        <v>8</v>
      </c>
      <c r="D42" s="25" t="s">
        <v>273</v>
      </c>
      <c r="E42" s="23" t="s">
        <v>8</v>
      </c>
      <c r="F42" s="10" t="s">
        <v>275</v>
      </c>
      <c r="G42" s="9"/>
      <c r="H42" s="95">
        <v>0</v>
      </c>
      <c r="I42" s="95">
        <v>0</v>
      </c>
    </row>
    <row r="43" spans="2:9" s="19" customFormat="1" ht="18.75" customHeight="1">
      <c r="B43" s="22" t="s">
        <v>8</v>
      </c>
      <c r="C43" s="23" t="s">
        <v>8</v>
      </c>
      <c r="D43" s="25" t="s">
        <v>8</v>
      </c>
      <c r="E43" s="25" t="s">
        <v>231</v>
      </c>
      <c r="F43" s="10" t="s">
        <v>276</v>
      </c>
      <c r="G43" s="9"/>
      <c r="H43" s="37">
        <v>0</v>
      </c>
      <c r="I43" s="37">
        <v>0</v>
      </c>
    </row>
    <row r="44" spans="2:9" s="19" customFormat="1" ht="18.75" customHeight="1">
      <c r="B44" s="22" t="s">
        <v>8</v>
      </c>
      <c r="C44" s="23" t="s">
        <v>8</v>
      </c>
      <c r="D44" s="25" t="s">
        <v>277</v>
      </c>
      <c r="E44" s="25" t="s">
        <v>8</v>
      </c>
      <c r="F44" s="10" t="s">
        <v>278</v>
      </c>
      <c r="G44" s="9"/>
      <c r="H44" s="37">
        <v>0</v>
      </c>
      <c r="I44" s="37">
        <v>0</v>
      </c>
    </row>
    <row r="45" spans="2:9" s="19" customFormat="1" ht="18.75" customHeight="1">
      <c r="B45" s="22" t="s">
        <v>8</v>
      </c>
      <c r="C45" s="23" t="s">
        <v>8</v>
      </c>
      <c r="D45" s="25" t="s">
        <v>8</v>
      </c>
      <c r="E45" s="25" t="s">
        <v>231</v>
      </c>
      <c r="F45" s="10" t="s">
        <v>279</v>
      </c>
      <c r="G45" s="9"/>
      <c r="H45" s="37">
        <v>0</v>
      </c>
      <c r="I45" s="37">
        <v>0</v>
      </c>
    </row>
    <row r="46" spans="2:9" s="19" customFormat="1" ht="18.75" customHeight="1">
      <c r="B46" s="22" t="s">
        <v>8</v>
      </c>
      <c r="C46" s="23" t="s">
        <v>8</v>
      </c>
      <c r="D46" s="25" t="s">
        <v>8</v>
      </c>
      <c r="E46" s="25" t="s">
        <v>233</v>
      </c>
      <c r="F46" s="10" t="s">
        <v>280</v>
      </c>
      <c r="G46" s="9"/>
      <c r="H46" s="37">
        <v>0</v>
      </c>
      <c r="I46" s="37">
        <v>0</v>
      </c>
    </row>
    <row r="47" spans="2:9" s="19" customFormat="1" ht="18.75" customHeight="1">
      <c r="B47" s="22" t="s">
        <v>8</v>
      </c>
      <c r="C47" s="23" t="s">
        <v>8</v>
      </c>
      <c r="D47" s="25" t="s">
        <v>8</v>
      </c>
      <c r="E47" s="25" t="s">
        <v>235</v>
      </c>
      <c r="F47" s="10" t="s">
        <v>281</v>
      </c>
      <c r="G47" s="9"/>
      <c r="H47" s="37">
        <v>0</v>
      </c>
      <c r="I47" s="37">
        <v>0</v>
      </c>
    </row>
    <row r="48" spans="2:9" s="19" customFormat="1" ht="18.75" customHeight="1">
      <c r="B48" s="22" t="s">
        <v>8</v>
      </c>
      <c r="C48" s="23" t="s">
        <v>8</v>
      </c>
      <c r="D48" s="25" t="s">
        <v>247</v>
      </c>
      <c r="E48" s="25" t="s">
        <v>8</v>
      </c>
      <c r="F48" s="10" t="s">
        <v>282</v>
      </c>
      <c r="G48" s="9"/>
      <c r="H48" s="37">
        <v>630.3</v>
      </c>
      <c r="I48" s="37">
        <v>8647.8</v>
      </c>
    </row>
    <row r="49" spans="2:9" s="19" customFormat="1" ht="18.75" customHeight="1">
      <c r="B49" s="22" t="s">
        <v>8</v>
      </c>
      <c r="C49" s="23" t="s">
        <v>8</v>
      </c>
      <c r="D49" s="23" t="s">
        <v>8</v>
      </c>
      <c r="E49" s="25" t="s">
        <v>231</v>
      </c>
      <c r="F49" s="10" t="s">
        <v>283</v>
      </c>
      <c r="G49" s="9"/>
      <c r="H49" s="37">
        <v>630.3</v>
      </c>
      <c r="I49" s="37">
        <v>1257.3</v>
      </c>
    </row>
    <row r="50" spans="2:9" s="19" customFormat="1" ht="18.75" customHeight="1">
      <c r="B50" s="22" t="s">
        <v>8</v>
      </c>
      <c r="C50" s="25" t="s">
        <v>216</v>
      </c>
      <c r="D50" s="23" t="s">
        <v>8</v>
      </c>
      <c r="E50" s="25" t="s">
        <v>233</v>
      </c>
      <c r="F50" s="10" t="s">
        <v>284</v>
      </c>
      <c r="G50" s="9"/>
      <c r="H50" s="37">
        <v>0</v>
      </c>
      <c r="I50" s="37">
        <v>0</v>
      </c>
    </row>
    <row r="51" spans="2:9" s="19" customFormat="1" ht="18.75" customHeight="1">
      <c r="B51" s="22" t="s">
        <v>8</v>
      </c>
      <c r="C51" s="23" t="s">
        <v>8</v>
      </c>
      <c r="D51" s="23" t="s">
        <v>8</v>
      </c>
      <c r="E51" s="25" t="s">
        <v>235</v>
      </c>
      <c r="F51" s="10" t="s">
        <v>285</v>
      </c>
      <c r="G51" s="9"/>
      <c r="H51" s="37">
        <v>0</v>
      </c>
      <c r="I51" s="37">
        <v>0</v>
      </c>
    </row>
    <row r="52" spans="2:9" s="19" customFormat="1" ht="18.75" customHeight="1">
      <c r="B52" s="22" t="s">
        <v>8</v>
      </c>
      <c r="C52" s="23" t="s">
        <v>8</v>
      </c>
      <c r="D52" s="23" t="s">
        <v>8</v>
      </c>
      <c r="E52" s="25" t="s">
        <v>239</v>
      </c>
      <c r="F52" s="10" t="s">
        <v>286</v>
      </c>
      <c r="G52" s="9"/>
      <c r="H52" s="37">
        <v>0</v>
      </c>
      <c r="I52" s="37">
        <v>0</v>
      </c>
    </row>
    <row r="53" spans="2:9" s="19" customFormat="1" ht="18.75" customHeight="1">
      <c r="B53" s="22" t="s">
        <v>8</v>
      </c>
      <c r="C53" s="23" t="s">
        <v>8</v>
      </c>
      <c r="D53" s="23" t="s">
        <v>8</v>
      </c>
      <c r="E53" s="25" t="s">
        <v>261</v>
      </c>
      <c r="F53" s="10" t="s">
        <v>287</v>
      </c>
      <c r="G53" s="9"/>
      <c r="H53" s="37">
        <v>0</v>
      </c>
      <c r="I53" s="37">
        <v>4464</v>
      </c>
    </row>
    <row r="54" spans="2:9" s="19" customFormat="1" ht="18.75" customHeight="1">
      <c r="B54" s="22" t="s">
        <v>8</v>
      </c>
      <c r="C54" s="23" t="s">
        <v>8</v>
      </c>
      <c r="D54" s="23" t="s">
        <v>8</v>
      </c>
      <c r="E54" s="25" t="s">
        <v>263</v>
      </c>
      <c r="F54" s="10" t="s">
        <v>288</v>
      </c>
      <c r="G54" s="9"/>
      <c r="H54" s="37">
        <v>0</v>
      </c>
      <c r="I54" s="37">
        <v>2926.5</v>
      </c>
    </row>
    <row r="55" spans="2:9" s="19" customFormat="1" ht="18.75" customHeight="1">
      <c r="B55" s="22" t="s">
        <v>8</v>
      </c>
      <c r="C55" s="23" t="s">
        <v>8</v>
      </c>
      <c r="D55" s="23" t="s">
        <v>8</v>
      </c>
      <c r="E55" s="25" t="s">
        <v>247</v>
      </c>
      <c r="F55" s="10" t="s">
        <v>240</v>
      </c>
      <c r="G55" s="9"/>
      <c r="H55" s="37">
        <v>0</v>
      </c>
      <c r="I55" s="37">
        <v>0</v>
      </c>
    </row>
    <row r="56" spans="2:9" s="19" customFormat="1" ht="18.75" customHeight="1">
      <c r="B56" s="22" t="s">
        <v>8</v>
      </c>
      <c r="C56" s="23" t="s">
        <v>8</v>
      </c>
      <c r="D56" s="25" t="s">
        <v>8</v>
      </c>
      <c r="E56" s="25" t="s">
        <v>289</v>
      </c>
      <c r="F56" s="10" t="s">
        <v>290</v>
      </c>
      <c r="G56" s="9"/>
      <c r="H56" s="37">
        <v>0</v>
      </c>
      <c r="I56" s="37">
        <v>0</v>
      </c>
    </row>
    <row r="57" spans="2:9" s="19" customFormat="1" ht="18.75" customHeight="1">
      <c r="B57" s="22" t="s">
        <v>8</v>
      </c>
      <c r="C57" s="23" t="s">
        <v>8</v>
      </c>
      <c r="D57" s="25" t="s">
        <v>8</v>
      </c>
      <c r="E57" s="25" t="s">
        <v>291</v>
      </c>
      <c r="F57" s="10" t="s">
        <v>250</v>
      </c>
      <c r="G57" s="9"/>
      <c r="H57" s="37">
        <v>0</v>
      </c>
      <c r="I57" s="37">
        <v>0</v>
      </c>
    </row>
    <row r="58" spans="2:9" s="19" customFormat="1" ht="18.75" customHeight="1">
      <c r="B58" s="22" t="s">
        <v>8</v>
      </c>
      <c r="C58" s="23" t="s">
        <v>8</v>
      </c>
      <c r="D58" s="25" t="s">
        <v>292</v>
      </c>
      <c r="E58" s="25" t="s">
        <v>8</v>
      </c>
      <c r="F58" s="10" t="s">
        <v>293</v>
      </c>
      <c r="G58" s="9"/>
      <c r="H58" s="37">
        <v>0</v>
      </c>
      <c r="I58" s="37">
        <v>0</v>
      </c>
    </row>
    <row r="59" spans="2:9" s="19" customFormat="1" ht="18.75" customHeight="1">
      <c r="B59" s="22" t="s">
        <v>8</v>
      </c>
      <c r="C59" s="23" t="s">
        <v>8</v>
      </c>
      <c r="D59" s="25" t="s">
        <v>8</v>
      </c>
      <c r="E59" s="25" t="s">
        <v>231</v>
      </c>
      <c r="F59" s="10" t="s">
        <v>271</v>
      </c>
      <c r="G59" s="9"/>
      <c r="H59" s="37">
        <v>0</v>
      </c>
      <c r="I59" s="37">
        <v>0</v>
      </c>
    </row>
    <row r="60" spans="2:9" s="19" customFormat="1" ht="18.75" customHeight="1">
      <c r="B60" s="22" t="s">
        <v>8</v>
      </c>
      <c r="C60" s="23" t="s">
        <v>8</v>
      </c>
      <c r="D60" s="25" t="s">
        <v>289</v>
      </c>
      <c r="E60" s="25" t="s">
        <v>8</v>
      </c>
      <c r="F60" s="10" t="s">
        <v>294</v>
      </c>
      <c r="G60" s="9"/>
      <c r="H60" s="37">
        <v>0</v>
      </c>
      <c r="I60" s="37">
        <v>0</v>
      </c>
    </row>
    <row r="61" spans="2:9" s="19" customFormat="1" ht="18.75" customHeight="1">
      <c r="B61" s="22" t="s">
        <v>8</v>
      </c>
      <c r="C61" s="23" t="s">
        <v>8</v>
      </c>
      <c r="D61" s="25" t="s">
        <v>8</v>
      </c>
      <c r="E61" s="25" t="s">
        <v>231</v>
      </c>
      <c r="F61" s="10" t="s">
        <v>295</v>
      </c>
      <c r="G61" s="9"/>
      <c r="H61" s="37">
        <v>0</v>
      </c>
      <c r="I61" s="95">
        <v>0</v>
      </c>
    </row>
    <row r="62" spans="2:9" s="19" customFormat="1" ht="18.75" customHeight="1">
      <c r="B62" s="22" t="s">
        <v>8</v>
      </c>
      <c r="C62" s="23" t="s">
        <v>8</v>
      </c>
      <c r="D62" s="25" t="s">
        <v>8</v>
      </c>
      <c r="E62" s="25" t="s">
        <v>289</v>
      </c>
      <c r="F62" s="10" t="s">
        <v>296</v>
      </c>
      <c r="G62" s="9"/>
      <c r="H62" s="37">
        <v>0</v>
      </c>
      <c r="I62" s="37">
        <v>0</v>
      </c>
    </row>
    <row r="63" spans="2:9" s="19" customFormat="1" ht="18.75" customHeight="1">
      <c r="B63" s="22" t="s">
        <v>8</v>
      </c>
      <c r="C63" s="23" t="s">
        <v>8</v>
      </c>
      <c r="D63" s="23" t="s">
        <v>8</v>
      </c>
      <c r="E63" s="25" t="s">
        <v>249</v>
      </c>
      <c r="F63" s="10" t="s">
        <v>250</v>
      </c>
      <c r="G63" s="9"/>
      <c r="H63" s="37">
        <v>0</v>
      </c>
      <c r="I63" s="37">
        <v>0</v>
      </c>
    </row>
    <row r="64" spans="2:9" s="19" customFormat="1" ht="18.75" customHeight="1">
      <c r="B64" s="22" t="s">
        <v>8</v>
      </c>
      <c r="C64" s="23" t="s">
        <v>8</v>
      </c>
      <c r="D64" s="23" t="s">
        <v>8</v>
      </c>
      <c r="E64" s="25" t="s">
        <v>8</v>
      </c>
      <c r="F64" s="42" t="s">
        <v>297</v>
      </c>
      <c r="G64" s="9"/>
      <c r="H64" s="37">
        <v>2360</v>
      </c>
      <c r="I64" s="37">
        <v>11141.83</v>
      </c>
    </row>
    <row r="65" spans="2:9" s="19" customFormat="1" ht="18.75" customHeight="1">
      <c r="B65" s="22" t="s">
        <v>8</v>
      </c>
      <c r="C65" s="23" t="s">
        <v>8</v>
      </c>
      <c r="D65" s="23" t="s">
        <v>8</v>
      </c>
      <c r="E65" s="25" t="s">
        <v>231</v>
      </c>
      <c r="F65" s="42" t="s">
        <v>298</v>
      </c>
      <c r="G65" s="9"/>
      <c r="H65" s="37">
        <v>0</v>
      </c>
      <c r="I65" s="37">
        <v>0</v>
      </c>
    </row>
    <row r="66" spans="2:9" s="19" customFormat="1" ht="18.75" customHeight="1">
      <c r="B66" s="22" t="s">
        <v>8</v>
      </c>
      <c r="C66" s="23" t="s">
        <v>8</v>
      </c>
      <c r="D66" s="23" t="s">
        <v>8</v>
      </c>
      <c r="E66" s="25" t="s">
        <v>233</v>
      </c>
      <c r="F66" s="42" t="s">
        <v>299</v>
      </c>
      <c r="G66" s="9"/>
      <c r="H66" s="37">
        <v>2300</v>
      </c>
      <c r="I66" s="37">
        <v>10681.83</v>
      </c>
    </row>
    <row r="67" spans="2:9" s="19" customFormat="1" ht="18.75" customHeight="1">
      <c r="B67" s="22" t="s">
        <v>8</v>
      </c>
      <c r="C67" s="23" t="s">
        <v>8</v>
      </c>
      <c r="D67" s="23" t="s">
        <v>8</v>
      </c>
      <c r="E67" s="25" t="s">
        <v>235</v>
      </c>
      <c r="F67" s="42" t="s">
        <v>300</v>
      </c>
      <c r="G67" s="9"/>
      <c r="H67" s="37">
        <v>0</v>
      </c>
      <c r="I67" s="37">
        <v>0</v>
      </c>
    </row>
    <row r="68" spans="2:9" s="19" customFormat="1" ht="18.75" customHeight="1">
      <c r="B68" s="22" t="s">
        <v>8</v>
      </c>
      <c r="C68" s="23" t="s">
        <v>8</v>
      </c>
      <c r="D68" s="23" t="s">
        <v>8</v>
      </c>
      <c r="E68" s="25" t="s">
        <v>301</v>
      </c>
      <c r="F68" s="42" t="s">
        <v>302</v>
      </c>
      <c r="G68" s="9"/>
      <c r="H68" s="37">
        <v>0</v>
      </c>
      <c r="I68" s="37">
        <v>300</v>
      </c>
    </row>
    <row r="69" spans="2:9" s="19" customFormat="1" ht="18.75" customHeight="1">
      <c r="B69" s="22" t="s">
        <v>8</v>
      </c>
      <c r="C69" s="23" t="s">
        <v>8</v>
      </c>
      <c r="D69" s="23" t="s">
        <v>8</v>
      </c>
      <c r="E69" s="25" t="s">
        <v>303</v>
      </c>
      <c r="F69" s="42" t="s">
        <v>304</v>
      </c>
      <c r="G69" s="9"/>
      <c r="H69" s="37">
        <v>60</v>
      </c>
      <c r="I69" s="37">
        <v>160</v>
      </c>
    </row>
    <row r="70" spans="2:9" s="19" customFormat="1" ht="18.75" customHeight="1" thickBot="1">
      <c r="B70" s="101" t="s">
        <v>8</v>
      </c>
      <c r="C70" s="41" t="s">
        <v>8</v>
      </c>
      <c r="D70" s="41" t="s">
        <v>8</v>
      </c>
      <c r="E70" s="102" t="s">
        <v>8</v>
      </c>
      <c r="F70" s="103"/>
      <c r="G70" s="17"/>
      <c r="H70" s="104"/>
      <c r="I70" s="104"/>
    </row>
  </sheetData>
  <sheetProtection/>
  <mergeCells count="10">
    <mergeCell ref="B1:I1"/>
    <mergeCell ref="B3:F3"/>
    <mergeCell ref="G3:G5"/>
    <mergeCell ref="H3:H5"/>
    <mergeCell ref="I3:I5"/>
    <mergeCell ref="C4:C5"/>
    <mergeCell ref="B4:B5"/>
    <mergeCell ref="D4:D5"/>
    <mergeCell ref="E4:E5"/>
    <mergeCell ref="F4:F5"/>
  </mergeCells>
  <printOptions/>
  <pageMargins left="0.5118110236220472" right="0.31496062992125984" top="0.33" bottom="1.08" header="0.18" footer="0.63"/>
  <pageSetup horizontalDpi="180" verticalDpi="180" orientation="portrait" paperSize="9" r:id="rId2"/>
  <headerFooter alignWithMargins="0">
    <oddFooter>&amp;L&amp;9编制机关      
&amp;C&amp;9财务主管   
第&amp;P页&amp;R&amp;"Times New Roman,常规"&amp;9  &amp;"宋体,常规"制表&amp;"Times New Roman,常规"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Zeros="0" zoomScalePageLayoutView="0" workbookViewId="0" topLeftCell="A1">
      <selection activeCell="H9" sqref="H9"/>
    </sheetView>
  </sheetViews>
  <sheetFormatPr defaultColWidth="9.00390625" defaultRowHeight="14.25"/>
  <cols>
    <col min="1" max="1" width="3.25390625" style="0" customWidth="1"/>
    <col min="2" max="2" width="20.125" style="0" customWidth="1"/>
    <col min="3" max="3" width="9.875" style="0" customWidth="1"/>
    <col min="4" max="4" width="18.50390625" style="0" customWidth="1"/>
    <col min="5" max="5" width="10.625" style="0" customWidth="1"/>
    <col min="6" max="7" width="9.875" style="0" customWidth="1"/>
    <col min="8" max="8" width="10.625" style="0" customWidth="1"/>
    <col min="9" max="10" width="5.125" style="0" customWidth="1"/>
    <col min="11" max="12" width="6.25390625" style="0" customWidth="1"/>
    <col min="13" max="13" width="5.00390625" style="0" customWidth="1"/>
    <col min="14" max="14" width="6.75390625" style="0" customWidth="1"/>
  </cols>
  <sheetData>
    <row r="1" spans="2:14" ht="39.75" customHeight="1">
      <c r="B1" s="182" t="s">
        <v>24</v>
      </c>
      <c r="C1" s="182"/>
      <c r="D1" s="182"/>
      <c r="E1" s="182"/>
      <c r="F1" s="182"/>
      <c r="G1" s="182"/>
      <c r="H1" s="182"/>
      <c r="I1" s="97"/>
      <c r="J1" s="97"/>
      <c r="K1" s="97"/>
      <c r="L1" s="97"/>
      <c r="M1" s="97"/>
      <c r="N1" s="97"/>
    </row>
    <row r="2" s="18" customFormat="1" ht="26.25" customHeight="1"/>
    <row r="3" spans="2:8" s="18" customFormat="1" ht="15" thickBot="1">
      <c r="B3" s="136" t="s">
        <v>38</v>
      </c>
      <c r="C3" s="137"/>
      <c r="D3" s="137"/>
      <c r="E3" s="138" t="str">
        <f>[1]!GETDATE(0)</f>
        <v>2019年5月</v>
      </c>
      <c r="F3" s="137"/>
      <c r="G3" s="137"/>
      <c r="H3" s="137"/>
    </row>
    <row r="4" spans="2:10" s="18" customFormat="1" ht="18" customHeight="1">
      <c r="B4" s="139" t="s">
        <v>25</v>
      </c>
      <c r="C4" s="180" t="s">
        <v>26</v>
      </c>
      <c r="D4" s="180"/>
      <c r="E4" s="180"/>
      <c r="F4" s="180" t="s">
        <v>27</v>
      </c>
      <c r="G4" s="180"/>
      <c r="H4" s="181"/>
      <c r="I4" s="105"/>
      <c r="J4" s="11"/>
    </row>
    <row r="5" spans="2:10" s="18" customFormat="1" ht="18" customHeight="1">
      <c r="B5" s="140" t="s">
        <v>28</v>
      </c>
      <c r="C5" s="141" t="s">
        <v>31</v>
      </c>
      <c r="D5" s="141" t="s">
        <v>29</v>
      </c>
      <c r="E5" s="141" t="s">
        <v>30</v>
      </c>
      <c r="F5" s="141" t="s">
        <v>31</v>
      </c>
      <c r="G5" s="141" t="s">
        <v>29</v>
      </c>
      <c r="H5" s="144" t="s">
        <v>30</v>
      </c>
      <c r="I5" s="105"/>
      <c r="J5" s="11"/>
    </row>
    <row r="6" spans="2:10" s="18" customFormat="1" ht="18.75" customHeight="1">
      <c r="B6" s="142" t="s">
        <v>39</v>
      </c>
      <c r="C6" s="143">
        <f aca="true" t="shared" si="0" ref="C6:E12">F6</f>
        <v>0</v>
      </c>
      <c r="D6" s="143">
        <f t="shared" si="0"/>
        <v>1</v>
      </c>
      <c r="E6" s="143">
        <f t="shared" si="0"/>
        <v>0</v>
      </c>
      <c r="F6" s="143"/>
      <c r="G6" s="143">
        <v>1</v>
      </c>
      <c r="H6" s="145"/>
      <c r="I6" s="105"/>
      <c r="J6" s="11"/>
    </row>
    <row r="7" spans="2:10" s="18" customFormat="1" ht="18.75" customHeight="1">
      <c r="B7" s="142" t="s">
        <v>32</v>
      </c>
      <c r="C7" s="143">
        <f t="shared" si="0"/>
        <v>5</v>
      </c>
      <c r="D7" s="143">
        <f t="shared" si="0"/>
        <v>5</v>
      </c>
      <c r="E7" s="143">
        <f t="shared" si="0"/>
        <v>68</v>
      </c>
      <c r="F7" s="143">
        <f>F8</f>
        <v>5</v>
      </c>
      <c r="G7" s="143">
        <f>G8</f>
        <v>5</v>
      </c>
      <c r="H7" s="145">
        <f>H8</f>
        <v>68</v>
      </c>
      <c r="I7" s="105"/>
      <c r="J7" s="11"/>
    </row>
    <row r="8" spans="2:10" s="18" customFormat="1" ht="18.75" customHeight="1">
      <c r="B8" s="142" t="s">
        <v>33</v>
      </c>
      <c r="C8" s="143">
        <f t="shared" si="0"/>
        <v>5</v>
      </c>
      <c r="D8" s="143">
        <f t="shared" si="0"/>
        <v>5</v>
      </c>
      <c r="E8" s="143">
        <f t="shared" si="0"/>
        <v>68</v>
      </c>
      <c r="F8" s="143">
        <v>5</v>
      </c>
      <c r="G8" s="143">
        <v>5</v>
      </c>
      <c r="H8" s="145">
        <v>68</v>
      </c>
      <c r="I8" s="105"/>
      <c r="J8" s="11"/>
    </row>
    <row r="9" spans="2:10" s="18" customFormat="1" ht="18.75" customHeight="1">
      <c r="B9" s="142" t="s">
        <v>34</v>
      </c>
      <c r="C9" s="143">
        <f t="shared" si="0"/>
        <v>0</v>
      </c>
      <c r="D9" s="143">
        <f t="shared" si="0"/>
        <v>0</v>
      </c>
      <c r="E9" s="143">
        <f t="shared" si="0"/>
        <v>0</v>
      </c>
      <c r="F9" s="143"/>
      <c r="G9" s="143"/>
      <c r="H9" s="145"/>
      <c r="I9" s="105"/>
      <c r="J9" s="11"/>
    </row>
    <row r="10" spans="2:10" s="18" customFormat="1" ht="18.75" customHeight="1">
      <c r="B10" s="142" t="s">
        <v>35</v>
      </c>
      <c r="C10" s="143">
        <f t="shared" si="0"/>
        <v>0</v>
      </c>
      <c r="D10" s="143">
        <f t="shared" si="0"/>
        <v>0</v>
      </c>
      <c r="E10" s="143">
        <f t="shared" si="0"/>
        <v>0</v>
      </c>
      <c r="F10" s="143"/>
      <c r="G10" s="143"/>
      <c r="H10" s="145"/>
      <c r="I10" s="105"/>
      <c r="J10" s="11"/>
    </row>
    <row r="11" spans="2:10" s="18" customFormat="1" ht="18.75" customHeight="1">
      <c r="B11" s="142" t="s">
        <v>36</v>
      </c>
      <c r="C11" s="143">
        <f t="shared" si="0"/>
        <v>0</v>
      </c>
      <c r="D11" s="143">
        <f t="shared" si="0"/>
        <v>0</v>
      </c>
      <c r="E11" s="143">
        <f t="shared" si="0"/>
        <v>0</v>
      </c>
      <c r="F11" s="143"/>
      <c r="G11" s="143"/>
      <c r="H11" s="145"/>
      <c r="I11" s="105"/>
      <c r="J11" s="11"/>
    </row>
    <row r="12" spans="2:10" s="18" customFormat="1" ht="18.75" customHeight="1">
      <c r="B12" s="142" t="s">
        <v>37</v>
      </c>
      <c r="C12" s="143">
        <f t="shared" si="0"/>
        <v>0</v>
      </c>
      <c r="D12" s="143">
        <f t="shared" si="0"/>
        <v>0</v>
      </c>
      <c r="E12" s="143">
        <f t="shared" si="0"/>
        <v>0</v>
      </c>
      <c r="F12" s="143"/>
      <c r="G12" s="143"/>
      <c r="H12" s="145"/>
      <c r="I12" s="105"/>
      <c r="J12" s="11"/>
    </row>
    <row r="13" spans="2:10" s="18" customFormat="1" ht="18.75" customHeight="1">
      <c r="B13" s="30"/>
      <c r="C13" s="50"/>
      <c r="D13" s="50"/>
      <c r="E13" s="50"/>
      <c r="F13" s="50"/>
      <c r="G13" s="50"/>
      <c r="H13" s="146"/>
      <c r="I13" s="105"/>
      <c r="J13" s="11"/>
    </row>
    <row r="14" spans="2:10" s="18" customFormat="1" ht="18.75" customHeight="1">
      <c r="B14" s="44"/>
      <c r="C14" s="50"/>
      <c r="D14" s="50"/>
      <c r="E14" s="50"/>
      <c r="F14" s="50"/>
      <c r="G14" s="50"/>
      <c r="H14" s="146"/>
      <c r="I14" s="105"/>
      <c r="J14" s="11"/>
    </row>
    <row r="15" spans="2:10" s="18" customFormat="1" ht="18.75" customHeight="1">
      <c r="B15" s="30"/>
      <c r="C15" s="50"/>
      <c r="D15" s="50"/>
      <c r="E15" s="50"/>
      <c r="F15" s="50"/>
      <c r="G15" s="50"/>
      <c r="H15" s="146"/>
      <c r="I15" s="105"/>
      <c r="J15" s="11"/>
    </row>
    <row r="16" spans="2:10" s="18" customFormat="1" ht="18.75" customHeight="1">
      <c r="B16" s="44"/>
      <c r="C16" s="50"/>
      <c r="D16" s="50"/>
      <c r="E16" s="50"/>
      <c r="F16" s="50"/>
      <c r="G16" s="50"/>
      <c r="H16" s="146"/>
      <c r="I16" s="105"/>
      <c r="J16" s="11"/>
    </row>
    <row r="17" spans="2:10" s="18" customFormat="1" ht="18.75" customHeight="1">
      <c r="B17" s="44"/>
      <c r="C17" s="50"/>
      <c r="D17" s="50"/>
      <c r="E17" s="50"/>
      <c r="F17" s="50"/>
      <c r="G17" s="50"/>
      <c r="H17" s="146"/>
      <c r="I17" s="105"/>
      <c r="J17" s="11"/>
    </row>
    <row r="18" spans="2:10" s="18" customFormat="1" ht="18.75" customHeight="1">
      <c r="B18" s="59"/>
      <c r="C18" s="50"/>
      <c r="D18" s="50"/>
      <c r="E18" s="50"/>
      <c r="F18" s="50"/>
      <c r="G18" s="50"/>
      <c r="H18" s="146"/>
      <c r="I18" s="105"/>
      <c r="J18" s="11"/>
    </row>
    <row r="19" spans="2:10" s="18" customFormat="1" ht="18.75" customHeight="1">
      <c r="B19" s="30"/>
      <c r="C19" s="50"/>
      <c r="D19" s="50"/>
      <c r="E19" s="50"/>
      <c r="F19" s="50"/>
      <c r="G19" s="50"/>
      <c r="H19" s="146"/>
      <c r="I19" s="105"/>
      <c r="J19" s="11"/>
    </row>
    <row r="20" spans="2:10" s="18" customFormat="1" ht="18.75" customHeight="1">
      <c r="B20" s="30"/>
      <c r="C20" s="50"/>
      <c r="D20" s="50"/>
      <c r="E20" s="50"/>
      <c r="F20" s="50"/>
      <c r="G20" s="50"/>
      <c r="H20" s="146"/>
      <c r="I20" s="105"/>
      <c r="J20" s="11"/>
    </row>
    <row r="21" spans="2:10" s="18" customFormat="1" ht="18.75" customHeight="1">
      <c r="B21" s="60"/>
      <c r="C21" s="50"/>
      <c r="D21" s="50"/>
      <c r="E21" s="50"/>
      <c r="F21" s="50"/>
      <c r="G21" s="50"/>
      <c r="H21" s="146"/>
      <c r="I21" s="105"/>
      <c r="J21" s="11"/>
    </row>
    <row r="22" spans="2:10" s="18" customFormat="1" ht="18.75" customHeight="1">
      <c r="B22" s="60"/>
      <c r="C22" s="50"/>
      <c r="D22" s="50"/>
      <c r="E22" s="50"/>
      <c r="F22" s="50"/>
      <c r="G22" s="50"/>
      <c r="H22" s="146"/>
      <c r="I22" s="105"/>
      <c r="J22" s="11"/>
    </row>
    <row r="23" spans="2:10" s="18" customFormat="1" ht="18.75" customHeight="1">
      <c r="B23" s="30"/>
      <c r="C23" s="50"/>
      <c r="D23" s="50"/>
      <c r="E23" s="50"/>
      <c r="F23" s="50"/>
      <c r="G23" s="50"/>
      <c r="H23" s="146"/>
      <c r="I23" s="105"/>
      <c r="J23" s="11"/>
    </row>
    <row r="24" spans="2:10" s="18" customFormat="1" ht="18.75" customHeight="1">
      <c r="B24" s="30"/>
      <c r="C24" s="50"/>
      <c r="D24" s="50"/>
      <c r="E24" s="50"/>
      <c r="F24" s="50"/>
      <c r="G24" s="50"/>
      <c r="H24" s="146"/>
      <c r="I24" s="105"/>
      <c r="J24" s="11"/>
    </row>
    <row r="25" spans="2:10" s="18" customFormat="1" ht="18.75" customHeight="1">
      <c r="B25" s="30"/>
      <c r="C25" s="50"/>
      <c r="D25" s="50"/>
      <c r="E25" s="50"/>
      <c r="F25" s="50"/>
      <c r="G25" s="50"/>
      <c r="H25" s="146"/>
      <c r="I25" s="105"/>
      <c r="J25" s="11"/>
    </row>
    <row r="26" spans="2:10" s="18" customFormat="1" ht="18.75" customHeight="1">
      <c r="B26" s="30"/>
      <c r="C26" s="50"/>
      <c r="D26" s="50"/>
      <c r="E26" s="50"/>
      <c r="F26" s="50"/>
      <c r="G26" s="50"/>
      <c r="H26" s="146"/>
      <c r="I26" s="105"/>
      <c r="J26" s="11"/>
    </row>
    <row r="27" spans="2:10" s="18" customFormat="1" ht="18.75" customHeight="1">
      <c r="B27" s="30"/>
      <c r="C27" s="50"/>
      <c r="D27" s="50"/>
      <c r="E27" s="50"/>
      <c r="F27" s="50"/>
      <c r="G27" s="50"/>
      <c r="H27" s="146"/>
      <c r="I27" s="105"/>
      <c r="J27" s="11"/>
    </row>
    <row r="28" spans="2:10" s="18" customFormat="1" ht="18.75" customHeight="1">
      <c r="B28" s="30"/>
      <c r="C28" s="50"/>
      <c r="D28" s="50"/>
      <c r="E28" s="50"/>
      <c r="F28" s="50"/>
      <c r="G28" s="50"/>
      <c r="H28" s="146"/>
      <c r="I28" s="105"/>
      <c r="J28" s="11"/>
    </row>
    <row r="29" spans="2:10" s="18" customFormat="1" ht="18.75" customHeight="1">
      <c r="B29" s="30"/>
      <c r="C29" s="50"/>
      <c r="D29" s="50"/>
      <c r="E29" s="50"/>
      <c r="F29" s="50"/>
      <c r="G29" s="50"/>
      <c r="H29" s="146"/>
      <c r="I29" s="105"/>
      <c r="J29" s="11"/>
    </row>
    <row r="30" spans="2:10" s="18" customFormat="1" ht="18.75" customHeight="1">
      <c r="B30" s="44"/>
      <c r="C30" s="50"/>
      <c r="D30" s="50"/>
      <c r="E30" s="50"/>
      <c r="F30" s="50"/>
      <c r="G30" s="50"/>
      <c r="H30" s="146"/>
      <c r="I30" s="105"/>
      <c r="J30" s="11"/>
    </row>
    <row r="31" spans="2:10" s="18" customFormat="1" ht="18.75" customHeight="1" thickBot="1">
      <c r="B31" s="45"/>
      <c r="C31" s="32"/>
      <c r="D31" s="32"/>
      <c r="E31" s="32"/>
      <c r="F31" s="32"/>
      <c r="G31" s="32"/>
      <c r="H31" s="147"/>
      <c r="I31" s="105"/>
      <c r="J31" s="11"/>
    </row>
    <row r="32" spans="2:12" s="18" customFormat="1" ht="18.75" customHeight="1">
      <c r="B32" s="46"/>
      <c r="C32" s="47"/>
      <c r="E32" s="47"/>
      <c r="F32" s="48"/>
      <c r="G32" s="48"/>
      <c r="H32" s="48"/>
      <c r="I32" s="48"/>
      <c r="J32" s="48"/>
      <c r="K32" s="48"/>
      <c r="L32" s="49"/>
    </row>
    <row r="33" s="18" customFormat="1" ht="11.25"/>
    <row r="34" s="18" customFormat="1" ht="11.25"/>
    <row r="35" s="18" customFormat="1" ht="11.25"/>
    <row r="36" s="18" customFormat="1" ht="11.25"/>
    <row r="37" s="18" customFormat="1" ht="11.25"/>
    <row r="38" s="18" customFormat="1" ht="11.25"/>
    <row r="39" s="18" customFormat="1" ht="11.25"/>
    <row r="40" s="18" customFormat="1" ht="11.25"/>
    <row r="41" s="18" customFormat="1" ht="11.25"/>
    <row r="42" s="18" customFormat="1" ht="11.25"/>
    <row r="43" s="18" customFormat="1" ht="11.25"/>
    <row r="44" s="18" customFormat="1" ht="11.25"/>
    <row r="45" s="18" customFormat="1" ht="11.25"/>
    <row r="46" s="18" customFormat="1" ht="11.25"/>
    <row r="47" s="18" customFormat="1" ht="11.25"/>
    <row r="48" s="18" customFormat="1" ht="11.25"/>
    <row r="49" s="18" customFormat="1" ht="11.25"/>
    <row r="50" s="18" customFormat="1" ht="11.25"/>
    <row r="51" s="18" customFormat="1" ht="11.25"/>
    <row r="52" s="18" customFormat="1" ht="11.25"/>
    <row r="53" s="18" customFormat="1" ht="11.25"/>
    <row r="54" s="18" customFormat="1" ht="11.25"/>
    <row r="55" s="18" customFormat="1" ht="11.25"/>
    <row r="56" s="18" customFormat="1" ht="11.25"/>
    <row r="57" s="18" customFormat="1" ht="11.25"/>
    <row r="58" s="18" customFormat="1" ht="11.25"/>
    <row r="59" s="18" customFormat="1" ht="11.25"/>
    <row r="60" s="18" customFormat="1" ht="11.25"/>
    <row r="61" s="18" customFormat="1" ht="11.25"/>
    <row r="62" s="18" customFormat="1" ht="11.25"/>
    <row r="63" s="18" customFormat="1" ht="11.25"/>
    <row r="64" s="18" customFormat="1" ht="11.25"/>
    <row r="65" s="18" customFormat="1" ht="11.25"/>
    <row r="66" s="18" customFormat="1" ht="11.25"/>
    <row r="67" s="18" customFormat="1" ht="11.25"/>
    <row r="68" s="18" customFormat="1" ht="11.25"/>
    <row r="69" s="18" customFormat="1" ht="11.25"/>
    <row r="70" s="18" customFormat="1" ht="11.25"/>
    <row r="71" s="18" customFormat="1" ht="11.25"/>
    <row r="72" s="18" customFormat="1" ht="11.25"/>
    <row r="73" s="18" customFormat="1" ht="11.25"/>
  </sheetData>
  <sheetProtection/>
  <mergeCells count="3">
    <mergeCell ref="C4:E4"/>
    <mergeCell ref="F4:H4"/>
    <mergeCell ref="B1:H1"/>
  </mergeCells>
  <printOptions/>
  <pageMargins left="0.18" right="0.32" top="1.11" bottom="0.48" header="0.22" footer="0.28"/>
  <pageSetup horizontalDpi="180" verticalDpi="180" orientation="portrait" paperSize="9" r:id="rId2"/>
  <headerFooter alignWithMargins="0">
    <oddFooter>&amp;C第&amp;P页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5"/>
  <sheetViews>
    <sheetView showGridLines="0" showZeros="0" zoomScalePageLayoutView="0" workbookViewId="0" topLeftCell="A3">
      <selection activeCell="B3" sqref="B3"/>
    </sheetView>
  </sheetViews>
  <sheetFormatPr defaultColWidth="9.00390625" defaultRowHeight="14.25"/>
  <cols>
    <col min="1" max="1" width="2.125" style="0" customWidth="1"/>
    <col min="2" max="2" width="5.75390625" style="0" customWidth="1"/>
    <col min="3" max="4" width="11.25390625" style="0" customWidth="1"/>
    <col min="5" max="5" width="10.875" style="0" customWidth="1"/>
    <col min="6" max="6" width="11.00390625" style="0" customWidth="1"/>
    <col min="7" max="7" width="10.25390625" style="0" customWidth="1"/>
    <col min="8" max="8" width="17.875" style="0" customWidth="1"/>
  </cols>
  <sheetData>
    <row r="1" spans="2:8" ht="27.75" thickBot="1">
      <c r="B1" s="183" t="s">
        <v>10</v>
      </c>
      <c r="C1" s="183"/>
      <c r="D1" s="183"/>
      <c r="E1" s="183"/>
      <c r="F1" s="183"/>
      <c r="G1" s="183"/>
      <c r="H1" s="183"/>
    </row>
    <row r="2" spans="4:7" ht="11.25" customHeight="1" thickTop="1">
      <c r="D2" s="77"/>
      <c r="E2" s="77"/>
      <c r="F2" s="77"/>
      <c r="G2" s="77"/>
    </row>
    <row r="3" spans="2:8" s="18" customFormat="1" ht="33" customHeight="1" thickBot="1">
      <c r="B3" s="11" t="s">
        <v>23</v>
      </c>
      <c r="F3" s="18" t="str">
        <f>[1]!GETDATE(0)</f>
        <v>2019年5月</v>
      </c>
      <c r="H3" s="18" t="s">
        <v>0</v>
      </c>
    </row>
    <row r="4" spans="2:8" s="18" customFormat="1" ht="18" customHeight="1">
      <c r="B4" s="184" t="s">
        <v>2</v>
      </c>
      <c r="C4" s="170" t="s">
        <v>15</v>
      </c>
      <c r="D4" s="170" t="s">
        <v>16</v>
      </c>
      <c r="E4" s="170" t="s">
        <v>17</v>
      </c>
      <c r="F4" s="170" t="s">
        <v>6</v>
      </c>
      <c r="G4" s="170" t="s">
        <v>7</v>
      </c>
      <c r="H4" s="78" t="s">
        <v>1</v>
      </c>
    </row>
    <row r="5" spans="2:8" s="18" customFormat="1" ht="18" customHeight="1">
      <c r="B5" s="185"/>
      <c r="C5" s="172"/>
      <c r="D5" s="172"/>
      <c r="E5" s="172"/>
      <c r="F5" s="172"/>
      <c r="G5" s="172"/>
      <c r="H5" s="73" t="s">
        <v>11</v>
      </c>
    </row>
    <row r="6" spans="2:8" s="18" customFormat="1" ht="18" customHeight="1">
      <c r="B6" s="56">
        <v>1612</v>
      </c>
      <c r="C6" s="13" t="s">
        <v>9</v>
      </c>
      <c r="D6" s="42"/>
      <c r="E6" s="13"/>
      <c r="F6" s="79"/>
      <c r="G6" s="79"/>
      <c r="H6" s="72"/>
    </row>
    <row r="7" spans="2:8" s="18" customFormat="1" ht="18" customHeight="1">
      <c r="B7" s="56"/>
      <c r="C7" s="13" t="s">
        <v>18</v>
      </c>
      <c r="D7" s="42" t="s">
        <v>19</v>
      </c>
      <c r="E7" s="42"/>
      <c r="F7" s="79"/>
      <c r="G7" s="79"/>
      <c r="H7" s="72"/>
    </row>
    <row r="8" spans="2:8" s="18" customFormat="1" ht="18" customHeight="1">
      <c r="B8" s="56"/>
      <c r="C8" s="13"/>
      <c r="D8" s="42" t="s">
        <v>20</v>
      </c>
      <c r="E8" s="42"/>
      <c r="F8" s="79"/>
      <c r="G8" s="79"/>
      <c r="H8" s="72"/>
    </row>
    <row r="9" spans="2:8" s="18" customFormat="1" ht="18" customHeight="1">
      <c r="B9" s="56"/>
      <c r="C9" s="13"/>
      <c r="D9" s="42" t="s">
        <v>21</v>
      </c>
      <c r="E9" s="42"/>
      <c r="F9" s="79"/>
      <c r="G9" s="79"/>
      <c r="H9" s="72"/>
    </row>
    <row r="10" spans="2:8" s="18" customFormat="1" ht="18" customHeight="1">
      <c r="B10" s="56"/>
      <c r="C10" s="13"/>
      <c r="D10" s="42" t="s">
        <v>22</v>
      </c>
      <c r="E10" s="13"/>
      <c r="F10" s="79"/>
      <c r="G10" s="79"/>
      <c r="H10" s="72"/>
    </row>
    <row r="11" spans="2:8" s="18" customFormat="1" ht="18" customHeight="1">
      <c r="B11" s="56"/>
      <c r="C11" s="13"/>
      <c r="D11" s="42"/>
      <c r="E11" s="42"/>
      <c r="F11" s="79">
        <f>[1]!fsd("209161201")</f>
        <v>0</v>
      </c>
      <c r="G11" s="79">
        <f>[1]!ljd("209161201")</f>
        <v>0</v>
      </c>
      <c r="H11" s="72"/>
    </row>
    <row r="12" spans="2:8" s="18" customFormat="1" ht="18" customHeight="1">
      <c r="B12" s="56"/>
      <c r="C12" s="13"/>
      <c r="D12" s="42"/>
      <c r="E12" s="13"/>
      <c r="F12" s="79">
        <f>SUM(F13:F15)</f>
        <v>0</v>
      </c>
      <c r="G12" s="79">
        <f>SUM(G13:G15)</f>
        <v>0</v>
      </c>
      <c r="H12" s="72">
        <f>[1]!ljd("4052501")</f>
        <v>0</v>
      </c>
    </row>
    <row r="13" spans="2:8" s="18" customFormat="1" ht="18" customHeight="1">
      <c r="B13" s="56"/>
      <c r="C13" s="13"/>
      <c r="D13" s="42"/>
      <c r="E13" s="42"/>
      <c r="F13" s="79">
        <f>[1]!fsd("209250101")</f>
        <v>0</v>
      </c>
      <c r="G13" s="79">
        <f>[1]!ljd("209250101")</f>
        <v>0</v>
      </c>
      <c r="H13" s="72"/>
    </row>
    <row r="14" spans="2:8" s="18" customFormat="1" ht="18" customHeight="1">
      <c r="B14" s="56"/>
      <c r="C14" s="13"/>
      <c r="D14" s="42"/>
      <c r="E14" s="42"/>
      <c r="F14" s="79">
        <f>[1]!fsd("209250102")</f>
        <v>0</v>
      </c>
      <c r="G14" s="79">
        <f>[1]!ljd("209250102")</f>
        <v>0</v>
      </c>
      <c r="H14" s="72"/>
    </row>
    <row r="15" spans="2:8" s="18" customFormat="1" ht="18" customHeight="1">
      <c r="B15" s="56"/>
      <c r="C15" s="13"/>
      <c r="D15" s="42"/>
      <c r="E15" s="42"/>
      <c r="F15" s="79">
        <f>[1]!fsd("209250103")</f>
        <v>0</v>
      </c>
      <c r="G15" s="79">
        <f>[1]!ljd("209250103")</f>
        <v>0</v>
      </c>
      <c r="H15" s="72"/>
    </row>
    <row r="16" spans="2:8" s="18" customFormat="1" ht="18" customHeight="1">
      <c r="B16" s="43"/>
      <c r="C16" s="29"/>
      <c r="D16" s="29"/>
      <c r="E16" s="29"/>
      <c r="F16" s="29"/>
      <c r="G16" s="29"/>
      <c r="H16" s="72"/>
    </row>
    <row r="17" spans="2:8" s="18" customFormat="1" ht="18" customHeight="1">
      <c r="B17" s="43"/>
      <c r="C17" s="29"/>
      <c r="D17" s="29"/>
      <c r="E17" s="29"/>
      <c r="F17" s="29"/>
      <c r="G17" s="29"/>
      <c r="H17" s="72"/>
    </row>
    <row r="18" spans="2:8" s="18" customFormat="1" ht="18" customHeight="1">
      <c r="B18" s="43"/>
      <c r="C18" s="29"/>
      <c r="D18" s="29"/>
      <c r="E18" s="29"/>
      <c r="F18" s="29"/>
      <c r="G18" s="29"/>
      <c r="H18" s="72"/>
    </row>
    <row r="19" spans="2:8" s="18" customFormat="1" ht="18" customHeight="1">
      <c r="B19" s="43"/>
      <c r="C19" s="29"/>
      <c r="D19" s="29"/>
      <c r="E19" s="29"/>
      <c r="F19" s="29"/>
      <c r="G19" s="29"/>
      <c r="H19" s="72"/>
    </row>
    <row r="20" spans="2:8" s="18" customFormat="1" ht="18" customHeight="1">
      <c r="B20" s="43"/>
      <c r="C20" s="29"/>
      <c r="D20" s="29"/>
      <c r="E20" s="29"/>
      <c r="F20" s="29"/>
      <c r="G20" s="29"/>
      <c r="H20" s="72"/>
    </row>
    <row r="21" spans="2:8" s="18" customFormat="1" ht="18" customHeight="1">
      <c r="B21" s="43"/>
      <c r="C21" s="29"/>
      <c r="D21" s="29"/>
      <c r="E21" s="29"/>
      <c r="F21" s="29"/>
      <c r="G21" s="29"/>
      <c r="H21" s="72"/>
    </row>
    <row r="22" spans="2:8" s="18" customFormat="1" ht="18" customHeight="1">
      <c r="B22" s="43"/>
      <c r="C22" s="29"/>
      <c r="D22" s="29"/>
      <c r="E22" s="29"/>
      <c r="F22" s="29"/>
      <c r="G22" s="29"/>
      <c r="H22" s="72"/>
    </row>
    <row r="23" spans="2:8" s="18" customFormat="1" ht="18" customHeight="1">
      <c r="B23" s="43"/>
      <c r="C23" s="29"/>
      <c r="D23" s="29"/>
      <c r="E23" s="29"/>
      <c r="F23" s="29"/>
      <c r="G23" s="29"/>
      <c r="H23" s="72"/>
    </row>
    <row r="24" spans="2:8" s="18" customFormat="1" ht="18" customHeight="1">
      <c r="B24" s="43"/>
      <c r="C24" s="29"/>
      <c r="D24" s="29"/>
      <c r="E24" s="29"/>
      <c r="F24" s="29"/>
      <c r="G24" s="29"/>
      <c r="H24" s="72"/>
    </row>
    <row r="25" spans="2:8" s="18" customFormat="1" ht="18" customHeight="1">
      <c r="B25" s="43"/>
      <c r="C25" s="29"/>
      <c r="D25" s="29"/>
      <c r="E25" s="29"/>
      <c r="F25" s="29"/>
      <c r="G25" s="29"/>
      <c r="H25" s="72"/>
    </row>
    <row r="26" spans="2:8" s="18" customFormat="1" ht="18" customHeight="1">
      <c r="B26" s="43"/>
      <c r="C26" s="29"/>
      <c r="D26" s="29"/>
      <c r="E26" s="29"/>
      <c r="F26" s="29"/>
      <c r="G26" s="29"/>
      <c r="H26" s="72"/>
    </row>
    <row r="27" spans="2:8" s="18" customFormat="1" ht="18" customHeight="1">
      <c r="B27" s="43"/>
      <c r="C27" s="29"/>
      <c r="D27" s="29"/>
      <c r="E27" s="29"/>
      <c r="F27" s="29"/>
      <c r="G27" s="29"/>
      <c r="H27" s="72"/>
    </row>
    <row r="28" spans="2:8" s="18" customFormat="1" ht="18" customHeight="1">
      <c r="B28" s="43"/>
      <c r="C28" s="29"/>
      <c r="D28" s="29"/>
      <c r="E28" s="29"/>
      <c r="F28" s="29"/>
      <c r="G28" s="29"/>
      <c r="H28" s="72"/>
    </row>
    <row r="29" spans="2:8" s="18" customFormat="1" ht="18" customHeight="1">
      <c r="B29" s="43"/>
      <c r="C29" s="29"/>
      <c r="D29" s="29"/>
      <c r="E29" s="29"/>
      <c r="F29" s="29"/>
      <c r="G29" s="29"/>
      <c r="H29" s="72"/>
    </row>
    <row r="30" spans="2:8" s="18" customFormat="1" ht="18" customHeight="1">
      <c r="B30" s="43"/>
      <c r="C30" s="29"/>
      <c r="D30" s="29"/>
      <c r="E30" s="29"/>
      <c r="F30" s="29"/>
      <c r="G30" s="29"/>
      <c r="H30" s="72"/>
    </row>
    <row r="31" spans="2:8" s="18" customFormat="1" ht="18" customHeight="1">
      <c r="B31" s="43"/>
      <c r="C31" s="29"/>
      <c r="D31" s="29"/>
      <c r="E31" s="29"/>
      <c r="F31" s="29"/>
      <c r="G31" s="29"/>
      <c r="H31" s="72"/>
    </row>
    <row r="32" spans="2:8" s="18" customFormat="1" ht="18" customHeight="1">
      <c r="B32" s="43"/>
      <c r="C32" s="29"/>
      <c r="D32" s="29"/>
      <c r="E32" s="29"/>
      <c r="F32" s="29"/>
      <c r="G32" s="29"/>
      <c r="H32" s="72"/>
    </row>
    <row r="33" spans="2:8" s="18" customFormat="1" ht="18" customHeight="1" thickBot="1">
      <c r="B33" s="80"/>
      <c r="C33" s="32"/>
      <c r="D33" s="81" t="s">
        <v>12</v>
      </c>
      <c r="E33" s="81">
        <f>E6+E10+E12</f>
        <v>0</v>
      </c>
      <c r="F33" s="82">
        <f>F6+F10+F12</f>
        <v>0</v>
      </c>
      <c r="G33" s="82">
        <f>G6+G10+G12</f>
        <v>0</v>
      </c>
      <c r="H33" s="83">
        <f>H6+H10+H12</f>
        <v>0</v>
      </c>
    </row>
    <row r="34" spans="2:7" s="18" customFormat="1" ht="18" customHeight="1">
      <c r="B34" s="18" t="s">
        <v>3</v>
      </c>
      <c r="D34" s="84" t="s">
        <v>4</v>
      </c>
      <c r="E34" s="84"/>
      <c r="G34" s="18" t="s">
        <v>5</v>
      </c>
    </row>
    <row r="35" spans="2:5" s="18" customFormat="1" ht="16.5" customHeight="1">
      <c r="B35" s="18" t="s">
        <v>13</v>
      </c>
      <c r="D35" s="84" t="s">
        <v>14</v>
      </c>
      <c r="E35" s="84"/>
    </row>
    <row r="36" s="18" customFormat="1" ht="11.25"/>
    <row r="37" s="18" customFormat="1" ht="11.25"/>
    <row r="38" s="18" customFormat="1" ht="11.25"/>
    <row r="39" s="18" customFormat="1" ht="11.25"/>
    <row r="40" s="18" customFormat="1" ht="11.25"/>
    <row r="41" s="18" customFormat="1" ht="11.25"/>
    <row r="42" s="18" customFormat="1" ht="11.25"/>
    <row r="43" s="18" customFormat="1" ht="11.25"/>
    <row r="44" s="18" customFormat="1" ht="11.25"/>
    <row r="45" s="18" customFormat="1" ht="11.25"/>
    <row r="46" s="18" customFormat="1" ht="11.25"/>
    <row r="47" s="18" customFormat="1" ht="11.25"/>
    <row r="48" s="18" customFormat="1" ht="11.25"/>
    <row r="49" s="18" customFormat="1" ht="11.25"/>
    <row r="50" s="18" customFormat="1" ht="11.25"/>
    <row r="51" s="18" customFormat="1" ht="11.25"/>
    <row r="52" s="18" customFormat="1" ht="11.25"/>
    <row r="53" s="18" customFormat="1" ht="11.25"/>
  </sheetData>
  <sheetProtection/>
  <mergeCells count="7">
    <mergeCell ref="B1:H1"/>
    <mergeCell ref="B4:B5"/>
    <mergeCell ref="C4:C5"/>
    <mergeCell ref="D4:D5"/>
    <mergeCell ref="F4:F5"/>
    <mergeCell ref="G4:G5"/>
    <mergeCell ref="E4:E5"/>
  </mergeCells>
  <printOptions/>
  <pageMargins left="0.34" right="0.18" top="0.984251968503937" bottom="0.984251968503937" header="0.5118110236220472" footer="0.5118110236220472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showZeros="0" zoomScalePageLayoutView="0" workbookViewId="0" topLeftCell="A2">
      <selection activeCell="A2" sqref="A1:IV16384"/>
    </sheetView>
  </sheetViews>
  <sheetFormatPr defaultColWidth="9.00390625" defaultRowHeight="14.25"/>
  <cols>
    <col min="1" max="1" width="3.875" style="0" customWidth="1"/>
    <col min="2" max="2" width="9.75390625" style="0" customWidth="1"/>
    <col min="3" max="3" width="18.50390625" style="0" customWidth="1"/>
    <col min="4" max="4" width="2.25390625" style="0" customWidth="1"/>
    <col min="5" max="5" width="16.00390625" style="0" customWidth="1"/>
    <col min="6" max="6" width="11.25390625" style="0" customWidth="1"/>
    <col min="7" max="7" width="13.25390625" style="0" customWidth="1"/>
  </cols>
  <sheetData>
    <row r="1" ht="15" customHeight="1" hidden="1">
      <c r="C1" s="135"/>
    </row>
    <row r="2" spans="1:7" ht="32.25" customHeight="1" thickBot="1">
      <c r="A2" s="186" t="s">
        <v>42</v>
      </c>
      <c r="B2" s="186"/>
      <c r="C2" s="186"/>
      <c r="D2" s="186"/>
      <c r="E2" s="186"/>
      <c r="F2" s="186"/>
      <c r="G2" s="186"/>
    </row>
    <row r="3" spans="3:6" s="18" customFormat="1" ht="21" customHeight="1" thickTop="1">
      <c r="C3" s="85"/>
      <c r="D3" s="85"/>
      <c r="E3" s="85"/>
      <c r="F3" s="85"/>
    </row>
    <row r="4" spans="2:7" s="18" customFormat="1" ht="12" thickBot="1">
      <c r="B4" s="11" t="s">
        <v>40</v>
      </c>
      <c r="F4" s="84" t="s">
        <v>366</v>
      </c>
      <c r="G4" s="18" t="s">
        <v>43</v>
      </c>
    </row>
    <row r="5" spans="2:7" s="18" customFormat="1" ht="18" customHeight="1">
      <c r="B5" s="99" t="s">
        <v>41</v>
      </c>
      <c r="C5" s="177" t="s">
        <v>44</v>
      </c>
      <c r="D5" s="177"/>
      <c r="E5" s="27" t="s">
        <v>45</v>
      </c>
      <c r="F5" s="27" t="s">
        <v>46</v>
      </c>
      <c r="G5" s="86" t="s">
        <v>47</v>
      </c>
    </row>
    <row r="6" spans="2:7" s="18" customFormat="1" ht="21" customHeight="1">
      <c r="B6" s="100"/>
      <c r="C6" s="93" t="s">
        <v>50</v>
      </c>
      <c r="D6" s="94"/>
      <c r="E6" s="29"/>
      <c r="F6" s="79"/>
      <c r="G6" s="88">
        <v>5000</v>
      </c>
    </row>
    <row r="7" spans="2:7" s="18" customFormat="1" ht="21" customHeight="1">
      <c r="B7" s="100">
        <v>1</v>
      </c>
      <c r="C7" s="93" t="s">
        <v>51</v>
      </c>
      <c r="D7" s="94"/>
      <c r="E7" s="43"/>
      <c r="F7" s="79"/>
      <c r="G7" s="88">
        <v>5000</v>
      </c>
    </row>
    <row r="8" spans="2:7" s="18" customFormat="1" ht="21" customHeight="1">
      <c r="B8" s="100">
        <v>2</v>
      </c>
      <c r="C8" s="93" t="s">
        <v>52</v>
      </c>
      <c r="D8" s="94"/>
      <c r="E8" s="43"/>
      <c r="F8" s="29"/>
      <c r="G8" s="88">
        <v>0</v>
      </c>
    </row>
    <row r="9" spans="2:7" s="18" customFormat="1" ht="21" customHeight="1">
      <c r="B9" s="100">
        <v>3</v>
      </c>
      <c r="C9" s="93" t="s">
        <v>53</v>
      </c>
      <c r="D9" s="94"/>
      <c r="E9" s="43"/>
      <c r="F9" s="29"/>
      <c r="G9" s="88">
        <v>0</v>
      </c>
    </row>
    <row r="10" spans="2:7" s="18" customFormat="1" ht="21" customHeight="1">
      <c r="B10" s="100">
        <v>4</v>
      </c>
      <c r="C10" s="93" t="s">
        <v>49</v>
      </c>
      <c r="D10" s="94"/>
      <c r="E10" s="43"/>
      <c r="F10" s="29"/>
      <c r="G10" s="88">
        <v>0</v>
      </c>
    </row>
    <row r="11" spans="2:7" s="18" customFormat="1" ht="21" customHeight="1">
      <c r="B11" s="100"/>
      <c r="C11" s="93"/>
      <c r="D11" s="94"/>
      <c r="E11" s="43"/>
      <c r="F11" s="29"/>
      <c r="G11" s="88"/>
    </row>
    <row r="12" spans="2:7" s="18" customFormat="1" ht="21" customHeight="1">
      <c r="B12" s="100"/>
      <c r="C12" s="87"/>
      <c r="D12" s="43"/>
      <c r="E12" s="43"/>
      <c r="F12" s="29"/>
      <c r="G12" s="88">
        <v>0</v>
      </c>
    </row>
    <row r="13" spans="2:7" s="18" customFormat="1" ht="21" customHeight="1">
      <c r="B13" s="100"/>
      <c r="C13" s="87"/>
      <c r="D13" s="43"/>
      <c r="E13" s="29"/>
      <c r="F13" s="29"/>
      <c r="G13" s="88"/>
    </row>
    <row r="14" spans="2:7" s="18" customFormat="1" ht="21" customHeight="1">
      <c r="B14" s="100"/>
      <c r="C14" s="87"/>
      <c r="D14" s="43"/>
      <c r="E14" s="29"/>
      <c r="F14" s="29"/>
      <c r="G14" s="88"/>
    </row>
    <row r="15" spans="2:7" s="18" customFormat="1" ht="21" customHeight="1">
      <c r="B15" s="100"/>
      <c r="C15" s="87"/>
      <c r="D15" s="43"/>
      <c r="E15" s="29"/>
      <c r="F15" s="29"/>
      <c r="G15" s="88"/>
    </row>
    <row r="16" spans="2:7" s="18" customFormat="1" ht="21" customHeight="1">
      <c r="B16" s="100"/>
      <c r="C16" s="87"/>
      <c r="D16" s="43"/>
      <c r="E16" s="29"/>
      <c r="F16" s="29"/>
      <c r="G16" s="88"/>
    </row>
    <row r="17" spans="2:7" s="18" customFormat="1" ht="21" customHeight="1">
      <c r="B17" s="100"/>
      <c r="C17" s="87"/>
      <c r="D17" s="43"/>
      <c r="E17" s="29"/>
      <c r="F17" s="29"/>
      <c r="G17" s="88"/>
    </row>
    <row r="18" spans="2:7" s="18" customFormat="1" ht="21" customHeight="1">
      <c r="B18" s="100"/>
      <c r="C18" s="87"/>
      <c r="D18" s="43"/>
      <c r="E18" s="29"/>
      <c r="F18" s="29"/>
      <c r="G18" s="88"/>
    </row>
    <row r="19" spans="2:7" s="18" customFormat="1" ht="21" customHeight="1">
      <c r="B19" s="100"/>
      <c r="C19" s="87"/>
      <c r="D19" s="43"/>
      <c r="E19" s="29"/>
      <c r="F19" s="29"/>
      <c r="G19" s="88"/>
    </row>
    <row r="20" spans="2:7" s="18" customFormat="1" ht="21" customHeight="1">
      <c r="B20" s="100"/>
      <c r="C20" s="87"/>
      <c r="D20" s="43"/>
      <c r="E20" s="29"/>
      <c r="F20" s="29"/>
      <c r="G20" s="88"/>
    </row>
    <row r="21" spans="2:7" s="18" customFormat="1" ht="21" customHeight="1">
      <c r="B21" s="100"/>
      <c r="C21" s="87"/>
      <c r="D21" s="43"/>
      <c r="E21" s="29"/>
      <c r="F21" s="29"/>
      <c r="G21" s="88"/>
    </row>
    <row r="22" spans="2:7" s="18" customFormat="1" ht="21" customHeight="1">
      <c r="B22" s="100"/>
      <c r="C22" s="87"/>
      <c r="D22" s="43"/>
      <c r="E22" s="29"/>
      <c r="F22" s="29"/>
      <c r="G22" s="88"/>
    </row>
    <row r="23" spans="2:7" s="18" customFormat="1" ht="21" customHeight="1">
      <c r="B23" s="100"/>
      <c r="C23" s="87"/>
      <c r="D23" s="43"/>
      <c r="E23" s="29"/>
      <c r="F23" s="29"/>
      <c r="G23" s="88"/>
    </row>
    <row r="24" spans="2:7" s="18" customFormat="1" ht="21" customHeight="1">
      <c r="B24" s="100"/>
      <c r="C24" s="87"/>
      <c r="D24" s="43"/>
      <c r="E24" s="29"/>
      <c r="F24" s="29"/>
      <c r="G24" s="88"/>
    </row>
    <row r="25" spans="2:7" s="18" customFormat="1" ht="21" customHeight="1">
      <c r="B25" s="100"/>
      <c r="C25" s="87"/>
      <c r="D25" s="43"/>
      <c r="E25" s="29"/>
      <c r="F25" s="29"/>
      <c r="G25" s="88"/>
    </row>
    <row r="26" spans="2:7" s="18" customFormat="1" ht="21" customHeight="1">
      <c r="B26" s="100"/>
      <c r="C26" s="87"/>
      <c r="D26" s="43"/>
      <c r="E26" s="29"/>
      <c r="F26" s="29"/>
      <c r="G26" s="88"/>
    </row>
    <row r="27" spans="2:7" s="18" customFormat="1" ht="21" customHeight="1">
      <c r="B27" s="100"/>
      <c r="C27" s="87"/>
      <c r="D27" s="43"/>
      <c r="E27" s="29"/>
      <c r="F27" s="29"/>
      <c r="G27" s="88"/>
    </row>
    <row r="28" spans="2:7" s="18" customFormat="1" ht="21" customHeight="1">
      <c r="B28" s="100"/>
      <c r="C28" s="87"/>
      <c r="D28" s="43"/>
      <c r="E28" s="29"/>
      <c r="F28" s="29"/>
      <c r="G28" s="88"/>
    </row>
    <row r="29" spans="2:7" s="18" customFormat="1" ht="21" customHeight="1">
      <c r="B29" s="100"/>
      <c r="C29" s="87"/>
      <c r="D29" s="43"/>
      <c r="E29" s="29"/>
      <c r="F29" s="29"/>
      <c r="G29" s="88"/>
    </row>
    <row r="30" spans="2:7" s="18" customFormat="1" ht="21" customHeight="1">
      <c r="B30" s="100"/>
      <c r="C30" s="87"/>
      <c r="D30" s="43"/>
      <c r="E30" s="29"/>
      <c r="F30" s="29"/>
      <c r="G30" s="88"/>
    </row>
    <row r="31" spans="2:7" s="18" customFormat="1" ht="21" customHeight="1">
      <c r="B31" s="100"/>
      <c r="C31" s="93"/>
      <c r="D31" s="94"/>
      <c r="E31" s="29"/>
      <c r="F31" s="29"/>
      <c r="G31" s="88"/>
    </row>
    <row r="32" spans="2:7" s="18" customFormat="1" ht="21" customHeight="1" thickBot="1">
      <c r="B32" s="31"/>
      <c r="C32" s="91"/>
      <c r="D32" s="80"/>
      <c r="E32" s="80"/>
      <c r="F32" s="32"/>
      <c r="G32" s="89"/>
    </row>
    <row r="33" s="18" customFormat="1" ht="11.25"/>
    <row r="34" s="18" customFormat="1" ht="11.25"/>
    <row r="35" s="18" customFormat="1" ht="11.25"/>
    <row r="36" s="18" customFormat="1" ht="11.25"/>
    <row r="37" s="18" customFormat="1" ht="11.25"/>
    <row r="38" s="18" customFormat="1" ht="11.25"/>
    <row r="39" s="18" customFormat="1" ht="11.25"/>
  </sheetData>
  <sheetProtection/>
  <mergeCells count="2">
    <mergeCell ref="C5:D5"/>
    <mergeCell ref="A2:G2"/>
  </mergeCells>
  <printOptions/>
  <pageMargins left="0.6692913385826772" right="0.7874015748031497" top="1.220472440944882" bottom="0.4330708661417323" header="0.7480314960629921" footer="0.590551181102362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43"/>
  <sheetViews>
    <sheetView showZeros="0" zoomScalePageLayoutView="0" workbookViewId="0" topLeftCell="A12">
      <selection activeCell="A12" sqref="A1:IV16384"/>
    </sheetView>
  </sheetViews>
  <sheetFormatPr defaultColWidth="9.00390625" defaultRowHeight="14.25"/>
  <cols>
    <col min="1" max="1" width="5.625" style="0" customWidth="1"/>
    <col min="2" max="2" width="17.375" style="0" customWidth="1"/>
    <col min="3" max="3" width="11.25390625" style="0" customWidth="1"/>
    <col min="4" max="4" width="13.375" style="0" customWidth="1"/>
    <col min="5" max="5" width="18.75390625" style="0" customWidth="1"/>
    <col min="6" max="6" width="11.75390625" style="0" customWidth="1"/>
    <col min="7" max="7" width="11.875" style="0" customWidth="1"/>
  </cols>
  <sheetData>
    <row r="1" spans="2:7" ht="9.75" customHeight="1">
      <c r="B1" s="187" t="s">
        <v>309</v>
      </c>
      <c r="C1" s="187"/>
      <c r="D1" s="187"/>
      <c r="E1" s="187"/>
      <c r="F1" s="187"/>
      <c r="G1" s="187"/>
    </row>
    <row r="2" spans="2:7" ht="30.75" customHeight="1">
      <c r="B2" s="188"/>
      <c r="C2" s="188"/>
      <c r="D2" s="188"/>
      <c r="E2" s="188"/>
      <c r="F2" s="188"/>
      <c r="G2" s="188"/>
    </row>
    <row r="3" spans="2:7" ht="18" customHeight="1">
      <c r="B3" s="117" t="s">
        <v>310</v>
      </c>
      <c r="C3" s="114"/>
      <c r="D3" s="114"/>
      <c r="E3" s="114"/>
      <c r="F3" s="114" t="s">
        <v>366</v>
      </c>
      <c r="G3" s="114"/>
    </row>
    <row r="4" spans="2:7" ht="16.5" customHeight="1">
      <c r="B4" s="189" t="s">
        <v>311</v>
      </c>
      <c r="C4" s="190"/>
      <c r="D4" s="191"/>
      <c r="E4" s="192" t="s">
        <v>354</v>
      </c>
      <c r="F4" s="190"/>
      <c r="G4" s="191"/>
    </row>
    <row r="5" spans="2:7" ht="16.5" customHeight="1">
      <c r="B5" s="193" t="s">
        <v>312</v>
      </c>
      <c r="C5" s="193" t="s">
        <v>313</v>
      </c>
      <c r="D5" s="193" t="s">
        <v>314</v>
      </c>
      <c r="E5" s="193" t="s">
        <v>315</v>
      </c>
      <c r="F5" s="193" t="s">
        <v>313</v>
      </c>
      <c r="G5" s="193" t="s">
        <v>314</v>
      </c>
    </row>
    <row r="6" spans="2:7" ht="16.5" customHeight="1">
      <c r="B6" s="194"/>
      <c r="C6" s="194"/>
      <c r="D6" s="194"/>
      <c r="E6" s="194"/>
      <c r="F6" s="194"/>
      <c r="G6" s="194"/>
    </row>
    <row r="7" spans="2:7" ht="16.5" customHeight="1">
      <c r="B7" s="115" t="s">
        <v>316</v>
      </c>
      <c r="C7" s="129"/>
      <c r="D7" s="118">
        <v>-348686.87</v>
      </c>
      <c r="E7" s="115" t="s">
        <v>317</v>
      </c>
      <c r="F7" s="130">
        <v>37669.530000000006</v>
      </c>
      <c r="G7" s="130">
        <v>317786.38</v>
      </c>
    </row>
    <row r="8" spans="2:7" ht="16.5" customHeight="1">
      <c r="B8" s="115" t="s">
        <v>318</v>
      </c>
      <c r="C8" s="118">
        <v>0</v>
      </c>
      <c r="D8" s="118">
        <v>223535</v>
      </c>
      <c r="E8" s="115" t="s">
        <v>319</v>
      </c>
      <c r="F8" s="119">
        <v>37609.530000000006</v>
      </c>
      <c r="G8" s="119">
        <v>306644.55</v>
      </c>
    </row>
    <row r="9" spans="2:7" ht="16.5" customHeight="1">
      <c r="B9" s="115" t="s">
        <v>320</v>
      </c>
      <c r="C9" s="118">
        <v>0</v>
      </c>
      <c r="D9" s="118">
        <v>159035</v>
      </c>
      <c r="E9" s="115" t="s">
        <v>321</v>
      </c>
      <c r="F9" s="119">
        <v>36209.5</v>
      </c>
      <c r="G9" s="119">
        <v>291951.5</v>
      </c>
    </row>
    <row r="10" spans="2:7" ht="16.5" customHeight="1">
      <c r="B10" s="115" t="s">
        <v>322</v>
      </c>
      <c r="C10" s="118">
        <v>0</v>
      </c>
      <c r="D10" s="118">
        <v>64500</v>
      </c>
      <c r="E10" s="116" t="s">
        <v>323</v>
      </c>
      <c r="F10" s="119">
        <v>25516.9</v>
      </c>
      <c r="G10" s="119">
        <v>137704.5</v>
      </c>
    </row>
    <row r="11" spans="2:7" ht="16.5" customHeight="1">
      <c r="B11" s="115" t="s">
        <v>355</v>
      </c>
      <c r="C11" s="118">
        <v>0</v>
      </c>
      <c r="D11" s="118">
        <v>0</v>
      </c>
      <c r="E11" s="116" t="s">
        <v>324</v>
      </c>
      <c r="F11" s="119">
        <v>4600</v>
      </c>
      <c r="G11" s="119">
        <v>122044</v>
      </c>
    </row>
    <row r="12" spans="2:7" ht="16.5" customHeight="1">
      <c r="B12" s="149" t="s">
        <v>325</v>
      </c>
      <c r="C12" s="118">
        <v>0</v>
      </c>
      <c r="D12" s="118">
        <v>0</v>
      </c>
      <c r="E12" s="116" t="s">
        <v>326</v>
      </c>
      <c r="F12" s="119">
        <v>0</v>
      </c>
      <c r="G12" s="119">
        <v>1740</v>
      </c>
    </row>
    <row r="13" spans="2:7" ht="16.5" customHeight="1">
      <c r="B13" s="115"/>
      <c r="C13" s="120"/>
      <c r="D13" s="120"/>
      <c r="E13" s="125" t="s">
        <v>327</v>
      </c>
      <c r="F13" s="119">
        <v>6092.6</v>
      </c>
      <c r="G13" s="119">
        <v>30463</v>
      </c>
    </row>
    <row r="14" spans="2:7" ht="16.5" customHeight="1">
      <c r="B14" s="115"/>
      <c r="C14" s="120"/>
      <c r="D14" s="120"/>
      <c r="E14" s="125" t="s">
        <v>328</v>
      </c>
      <c r="F14" s="119">
        <v>769.73</v>
      </c>
      <c r="G14" s="119">
        <v>6045.25</v>
      </c>
    </row>
    <row r="15" spans="2:7" ht="16.5" customHeight="1">
      <c r="B15" s="115"/>
      <c r="C15" s="120"/>
      <c r="D15" s="120"/>
      <c r="E15" s="125" t="s">
        <v>329</v>
      </c>
      <c r="F15" s="119">
        <v>0</v>
      </c>
      <c r="G15" s="119">
        <v>0</v>
      </c>
    </row>
    <row r="16" spans="2:7" ht="16.5" customHeight="1">
      <c r="B16" s="115"/>
      <c r="C16" s="120"/>
      <c r="D16" s="120"/>
      <c r="E16" s="125" t="s">
        <v>356</v>
      </c>
      <c r="F16" s="119">
        <v>0</v>
      </c>
      <c r="G16" s="119">
        <v>0</v>
      </c>
    </row>
    <row r="17" spans="2:7" ht="16.5" customHeight="1">
      <c r="B17" s="115"/>
      <c r="C17" s="120">
        <v>0</v>
      </c>
      <c r="D17" s="120">
        <v>0</v>
      </c>
      <c r="E17" s="125" t="s">
        <v>330</v>
      </c>
      <c r="F17" s="119">
        <v>630.3</v>
      </c>
      <c r="G17" s="119">
        <v>8647.8</v>
      </c>
    </row>
    <row r="18" spans="2:7" ht="16.5" customHeight="1">
      <c r="B18" s="115"/>
      <c r="C18" s="120"/>
      <c r="D18" s="120"/>
      <c r="E18" s="116" t="s">
        <v>331</v>
      </c>
      <c r="F18" s="119">
        <v>0</v>
      </c>
      <c r="G18" s="119">
        <v>0</v>
      </c>
    </row>
    <row r="19" spans="2:7" ht="16.5" customHeight="1">
      <c r="B19" s="115"/>
      <c r="C19" s="120"/>
      <c r="D19" s="120"/>
      <c r="E19" s="116" t="s">
        <v>332</v>
      </c>
      <c r="F19" s="119">
        <v>0</v>
      </c>
      <c r="G19" s="119">
        <v>0</v>
      </c>
    </row>
    <row r="20" spans="2:7" ht="16.5" customHeight="1">
      <c r="B20" s="115"/>
      <c r="C20" s="120"/>
      <c r="D20" s="120"/>
      <c r="E20" s="116" t="s">
        <v>333</v>
      </c>
      <c r="F20" s="119">
        <v>0</v>
      </c>
      <c r="G20" s="119">
        <v>4464</v>
      </c>
    </row>
    <row r="21" spans="2:7" ht="16.5" customHeight="1">
      <c r="B21" s="115"/>
      <c r="C21" s="120"/>
      <c r="D21" s="120"/>
      <c r="E21" s="116" t="s">
        <v>334</v>
      </c>
      <c r="F21" s="119">
        <v>0</v>
      </c>
      <c r="G21" s="119">
        <v>0</v>
      </c>
    </row>
    <row r="22" spans="2:7" ht="16.5" customHeight="1">
      <c r="B22" s="115" t="s">
        <v>335</v>
      </c>
      <c r="C22" s="120">
        <v>0</v>
      </c>
      <c r="D22" s="120">
        <v>0</v>
      </c>
      <c r="E22" s="116" t="s">
        <v>336</v>
      </c>
      <c r="F22" s="119">
        <v>630.3</v>
      </c>
      <c r="G22" s="119">
        <v>1257.3</v>
      </c>
    </row>
    <row r="23" spans="2:7" ht="16.5" customHeight="1">
      <c r="B23" s="115" t="s">
        <v>337</v>
      </c>
      <c r="C23" s="120">
        <v>0</v>
      </c>
      <c r="D23" s="120">
        <v>0</v>
      </c>
      <c r="E23" s="132" t="s">
        <v>338</v>
      </c>
      <c r="F23" s="119">
        <v>0</v>
      </c>
      <c r="G23" s="119">
        <v>0</v>
      </c>
    </row>
    <row r="24" spans="2:7" ht="16.5" customHeight="1">
      <c r="B24" s="115" t="s">
        <v>339</v>
      </c>
      <c r="C24" s="120">
        <v>0</v>
      </c>
      <c r="D24" s="120">
        <v>0</v>
      </c>
      <c r="E24" s="132" t="s">
        <v>340</v>
      </c>
      <c r="F24" s="119">
        <v>0</v>
      </c>
      <c r="G24" s="119">
        <v>2926.5</v>
      </c>
    </row>
    <row r="25" spans="2:7" ht="16.5" customHeight="1">
      <c r="B25" s="115" t="s">
        <v>341</v>
      </c>
      <c r="C25" s="120">
        <v>0</v>
      </c>
      <c r="D25" s="120">
        <v>0</v>
      </c>
      <c r="E25" s="133" t="s">
        <v>342</v>
      </c>
      <c r="F25" s="119">
        <v>0</v>
      </c>
      <c r="G25" s="119">
        <v>0</v>
      </c>
    </row>
    <row r="26" spans="2:7" ht="16.5" customHeight="1">
      <c r="B26" s="115" t="s">
        <v>343</v>
      </c>
      <c r="C26" s="120">
        <v>0</v>
      </c>
      <c r="D26" s="120">
        <v>0</v>
      </c>
      <c r="E26" s="131" t="s">
        <v>344</v>
      </c>
      <c r="F26" s="119">
        <v>0</v>
      </c>
      <c r="G26" s="119">
        <v>0</v>
      </c>
    </row>
    <row r="27" spans="2:7" ht="16.5" customHeight="1">
      <c r="B27" s="148"/>
      <c r="C27" s="148"/>
      <c r="D27" s="148"/>
      <c r="E27" s="125" t="s">
        <v>345</v>
      </c>
      <c r="F27" s="119">
        <v>0</v>
      </c>
      <c r="G27" s="119">
        <v>0</v>
      </c>
    </row>
    <row r="28" spans="2:7" ht="16.5" customHeight="1">
      <c r="B28" s="115"/>
      <c r="C28" s="120"/>
      <c r="D28" s="120"/>
      <c r="E28" s="125" t="s">
        <v>346</v>
      </c>
      <c r="F28" s="119">
        <v>0</v>
      </c>
      <c r="G28" s="119">
        <v>0</v>
      </c>
    </row>
    <row r="29" spans="2:7" ht="16.5" customHeight="1">
      <c r="B29" s="115"/>
      <c r="C29" s="120"/>
      <c r="D29" s="120"/>
      <c r="E29" s="115" t="s">
        <v>347</v>
      </c>
      <c r="F29" s="119">
        <v>0</v>
      </c>
      <c r="G29" s="119">
        <v>0</v>
      </c>
    </row>
    <row r="30" spans="2:7" ht="16.5" customHeight="1">
      <c r="B30" s="115"/>
      <c r="C30" s="120"/>
      <c r="D30" s="120"/>
      <c r="E30" s="115" t="s">
        <v>348</v>
      </c>
      <c r="F30" s="119">
        <v>0</v>
      </c>
      <c r="G30" s="119">
        <v>0</v>
      </c>
    </row>
    <row r="31" spans="2:7" ht="16.5" customHeight="1">
      <c r="B31" s="115"/>
      <c r="C31" s="120"/>
      <c r="D31" s="120"/>
      <c r="E31" s="115" t="s">
        <v>349</v>
      </c>
      <c r="F31" s="121">
        <v>0</v>
      </c>
      <c r="G31" s="121">
        <v>0</v>
      </c>
    </row>
    <row r="32" spans="2:7" ht="16.5" customHeight="1">
      <c r="B32" s="115"/>
      <c r="C32" s="120"/>
      <c r="D32" s="120"/>
      <c r="E32" s="115" t="s">
        <v>350</v>
      </c>
      <c r="F32" s="121">
        <v>60</v>
      </c>
      <c r="G32" s="121">
        <v>11141.83</v>
      </c>
    </row>
    <row r="33" spans="2:7" ht="16.5" customHeight="1">
      <c r="B33" s="115"/>
      <c r="C33" s="120"/>
      <c r="D33" s="120"/>
      <c r="E33" s="125" t="s">
        <v>351</v>
      </c>
      <c r="F33" s="121">
        <v>0</v>
      </c>
      <c r="G33" s="121">
        <v>0</v>
      </c>
    </row>
    <row r="34" spans="2:7" ht="16.5" customHeight="1">
      <c r="B34" s="115"/>
      <c r="C34" s="120"/>
      <c r="D34" s="120"/>
      <c r="E34" s="53" t="s">
        <v>352</v>
      </c>
      <c r="F34" s="123" t="s">
        <v>365</v>
      </c>
      <c r="G34" s="121">
        <v>10681.83</v>
      </c>
    </row>
    <row r="35" spans="2:7" ht="16.5" customHeight="1">
      <c r="B35" s="115"/>
      <c r="C35" s="120"/>
      <c r="D35" s="120"/>
      <c r="E35" s="125" t="s">
        <v>353</v>
      </c>
      <c r="F35" s="121">
        <v>0</v>
      </c>
      <c r="G35" s="121">
        <v>0</v>
      </c>
    </row>
    <row r="36" spans="2:7" ht="16.5" customHeight="1">
      <c r="B36" s="115"/>
      <c r="C36" s="120"/>
      <c r="D36" s="120"/>
      <c r="E36" s="53" t="s">
        <v>357</v>
      </c>
      <c r="F36" s="121">
        <v>0</v>
      </c>
      <c r="G36" s="121">
        <v>300</v>
      </c>
    </row>
    <row r="37" spans="2:7" ht="16.5" customHeight="1">
      <c r="B37" s="115"/>
      <c r="C37" s="120"/>
      <c r="D37" s="120"/>
      <c r="E37" s="125" t="s">
        <v>358</v>
      </c>
      <c r="F37" s="121">
        <v>60</v>
      </c>
      <c r="G37" s="121">
        <v>160</v>
      </c>
    </row>
    <row r="38" spans="2:7" ht="16.5" customHeight="1">
      <c r="B38" s="115"/>
      <c r="C38" s="122"/>
      <c r="D38" s="122"/>
      <c r="E38" s="115" t="s">
        <v>359</v>
      </c>
      <c r="F38" s="119">
        <v>-37669.530000000006</v>
      </c>
      <c r="G38" s="119">
        <v>-94251.38</v>
      </c>
    </row>
    <row r="39" spans="2:7" ht="16.5" customHeight="1">
      <c r="B39" s="115"/>
      <c r="C39" s="122"/>
      <c r="D39" s="122"/>
      <c r="E39" s="115" t="s">
        <v>360</v>
      </c>
      <c r="F39" s="119">
        <v>-37669.530000000006</v>
      </c>
      <c r="G39" s="119">
        <v>-442938.25</v>
      </c>
    </row>
    <row r="40" spans="2:7" ht="16.5" customHeight="1">
      <c r="B40" s="115"/>
      <c r="C40" s="122"/>
      <c r="D40" s="122"/>
      <c r="E40" s="115" t="s">
        <v>361</v>
      </c>
      <c r="F40" s="119">
        <v>660940.91</v>
      </c>
      <c r="G40" s="119">
        <v>660940.91</v>
      </c>
    </row>
    <row r="41" spans="2:7" ht="16.5" customHeight="1">
      <c r="B41" s="115"/>
      <c r="C41" s="122"/>
      <c r="D41" s="122"/>
      <c r="E41" s="115"/>
      <c r="F41" s="119"/>
      <c r="G41" s="119"/>
    </row>
    <row r="42" spans="2:7" ht="16.5" customHeight="1">
      <c r="B42" s="116"/>
      <c r="C42" s="123"/>
      <c r="D42" s="123"/>
      <c r="E42" s="113"/>
      <c r="F42" s="124"/>
      <c r="G42" s="124"/>
    </row>
    <row r="43" spans="2:6" ht="14.25">
      <c r="B43" t="s">
        <v>362</v>
      </c>
      <c r="D43" t="s">
        <v>363</v>
      </c>
      <c r="F43" t="s">
        <v>364</v>
      </c>
    </row>
  </sheetData>
  <sheetProtection/>
  <mergeCells count="9">
    <mergeCell ref="B1:G2"/>
    <mergeCell ref="B4:D4"/>
    <mergeCell ref="E4:G4"/>
    <mergeCell ref="B5:B6"/>
    <mergeCell ref="E5:E6"/>
    <mergeCell ref="D5:D6"/>
    <mergeCell ref="F5:F6"/>
    <mergeCell ref="G5:G6"/>
    <mergeCell ref="C5:C6"/>
  </mergeCells>
  <printOptions horizontalCentered="1" verticalCentered="1"/>
  <pageMargins left="0" right="0.57" top="0.03937007874015748" bottom="0" header="0.03937007874015748" footer="0.04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9"/>
  <sheetViews>
    <sheetView showGridLines="0" showZeros="0" tabSelected="1" zoomScalePageLayoutView="0" workbookViewId="0" topLeftCell="B1">
      <selection activeCell="B1" sqref="A1:IV16384"/>
    </sheetView>
  </sheetViews>
  <sheetFormatPr defaultColWidth="9.00390625" defaultRowHeight="14.25"/>
  <cols>
    <col min="1" max="1" width="1.4921875" style="0" hidden="1" customWidth="1"/>
    <col min="2" max="2" width="9.75390625" style="0" customWidth="1"/>
    <col min="3" max="3" width="17.75390625" style="0" customWidth="1"/>
    <col min="4" max="4" width="9.75390625" style="0" customWidth="1"/>
    <col min="5" max="5" width="10.25390625" style="0" customWidth="1"/>
    <col min="6" max="6" width="14.25390625" style="0" customWidth="1"/>
    <col min="7" max="7" width="16.25390625" style="0" customWidth="1"/>
  </cols>
  <sheetData>
    <row r="1" spans="1:8" ht="18.75" customHeight="1">
      <c r="A1" s="196" t="s">
        <v>167</v>
      </c>
      <c r="B1" s="196"/>
      <c r="C1" s="196"/>
      <c r="D1" s="196"/>
      <c r="E1" s="196"/>
      <c r="F1" s="196"/>
      <c r="G1" s="196"/>
      <c r="H1" s="98"/>
    </row>
    <row r="2" spans="1:8" ht="19.5" customHeight="1" hidden="1">
      <c r="A2" s="98"/>
      <c r="B2" s="98"/>
      <c r="C2" s="98"/>
      <c r="D2" s="98"/>
      <c r="E2" s="98"/>
      <c r="F2" s="98"/>
      <c r="G2" s="98"/>
      <c r="H2" s="98"/>
    </row>
    <row r="3" spans="2:8" s="18" customFormat="1" ht="5.25" customHeight="1" hidden="1">
      <c r="B3" s="98"/>
      <c r="C3" s="98"/>
      <c r="D3" s="98"/>
      <c r="E3" s="98"/>
      <c r="F3" s="98"/>
      <c r="G3" s="98"/>
      <c r="H3" s="98"/>
    </row>
    <row r="4" spans="2:7" s="18" customFormat="1" ht="14.25" customHeight="1" thickBot="1">
      <c r="B4" s="134" t="s">
        <v>56</v>
      </c>
      <c r="F4" s="84" t="s">
        <v>366</v>
      </c>
      <c r="G4" s="18" t="s">
        <v>168</v>
      </c>
    </row>
    <row r="5" spans="2:7" s="18" customFormat="1" ht="14.25" customHeight="1">
      <c r="B5" s="150" t="s">
        <v>59</v>
      </c>
      <c r="C5" s="195" t="s">
        <v>169</v>
      </c>
      <c r="D5" s="195"/>
      <c r="E5" s="151" t="s">
        <v>170</v>
      </c>
      <c r="F5" s="151" t="s">
        <v>171</v>
      </c>
      <c r="G5" s="152" t="s">
        <v>172</v>
      </c>
    </row>
    <row r="6" spans="2:7" s="18" customFormat="1" ht="14.25" customHeight="1">
      <c r="B6" s="153"/>
      <c r="C6" s="154" t="s">
        <v>173</v>
      </c>
      <c r="D6" s="155"/>
      <c r="E6" s="156"/>
      <c r="F6" s="157"/>
      <c r="G6" s="158">
        <v>1108879.16</v>
      </c>
    </row>
    <row r="7" spans="2:7" s="18" customFormat="1" ht="14.25" customHeight="1">
      <c r="B7" s="153">
        <v>3</v>
      </c>
      <c r="C7" s="159" t="s">
        <v>174</v>
      </c>
      <c r="D7" s="156"/>
      <c r="E7" s="157"/>
      <c r="F7" s="157"/>
      <c r="G7" s="158">
        <v>14180</v>
      </c>
    </row>
    <row r="8" spans="2:7" s="18" customFormat="1" ht="14.25" customHeight="1">
      <c r="B8" s="153">
        <v>4</v>
      </c>
      <c r="C8" s="159" t="s">
        <v>175</v>
      </c>
      <c r="D8" s="156"/>
      <c r="E8" s="157"/>
      <c r="F8" s="157"/>
      <c r="G8" s="158">
        <v>1442</v>
      </c>
    </row>
    <row r="9" spans="2:7" s="18" customFormat="1" ht="14.25" customHeight="1">
      <c r="B9" s="153">
        <v>5</v>
      </c>
      <c r="C9" s="159" t="s">
        <v>176</v>
      </c>
      <c r="D9" s="156"/>
      <c r="E9" s="157"/>
      <c r="F9" s="157"/>
      <c r="G9" s="158">
        <v>182</v>
      </c>
    </row>
    <row r="10" spans="2:7" s="18" customFormat="1" ht="14.25" customHeight="1">
      <c r="B10" s="153">
        <v>7</v>
      </c>
      <c r="C10" s="159" t="s">
        <v>177</v>
      </c>
      <c r="D10" s="156"/>
      <c r="E10" s="157"/>
      <c r="F10" s="157"/>
      <c r="G10" s="158">
        <v>228527.07</v>
      </c>
    </row>
    <row r="11" spans="2:7" s="18" customFormat="1" ht="14.25" customHeight="1">
      <c r="B11" s="153">
        <v>8</v>
      </c>
      <c r="C11" s="159" t="s">
        <v>178</v>
      </c>
      <c r="D11" s="156"/>
      <c r="E11" s="157"/>
      <c r="F11" s="157">
        <v>0</v>
      </c>
      <c r="G11" s="158">
        <v>92375.01</v>
      </c>
    </row>
    <row r="12" spans="2:7" s="18" customFormat="1" ht="14.25" customHeight="1">
      <c r="B12" s="153">
        <v>9</v>
      </c>
      <c r="C12" s="159" t="s">
        <v>179</v>
      </c>
      <c r="D12" s="156"/>
      <c r="E12" s="157"/>
      <c r="F12" s="157"/>
      <c r="G12" s="158">
        <v>3411</v>
      </c>
    </row>
    <row r="13" spans="2:7" s="18" customFormat="1" ht="14.25" customHeight="1">
      <c r="B13" s="153">
        <v>13</v>
      </c>
      <c r="C13" s="159" t="s">
        <v>180</v>
      </c>
      <c r="D13" s="156"/>
      <c r="E13" s="157"/>
      <c r="F13" s="157"/>
      <c r="G13" s="158">
        <v>50599</v>
      </c>
    </row>
    <row r="14" spans="2:7" s="18" customFormat="1" ht="14.25" customHeight="1">
      <c r="B14" s="153">
        <v>15</v>
      </c>
      <c r="C14" s="159" t="s">
        <v>181</v>
      </c>
      <c r="D14" s="156"/>
      <c r="E14" s="157"/>
      <c r="F14" s="157"/>
      <c r="G14" s="158">
        <v>3150.42</v>
      </c>
    </row>
    <row r="15" spans="2:7" s="18" customFormat="1" ht="14.25" customHeight="1">
      <c r="B15" s="153">
        <v>16</v>
      </c>
      <c r="C15" s="159" t="s">
        <v>182</v>
      </c>
      <c r="D15" s="156"/>
      <c r="E15" s="157"/>
      <c r="F15" s="157"/>
      <c r="G15" s="158">
        <v>3890</v>
      </c>
    </row>
    <row r="16" spans="2:7" s="18" customFormat="1" ht="14.25" customHeight="1">
      <c r="B16" s="153">
        <v>17</v>
      </c>
      <c r="C16" s="154" t="s">
        <v>183</v>
      </c>
      <c r="D16" s="155"/>
      <c r="E16" s="160"/>
      <c r="F16" s="160"/>
      <c r="G16" s="158">
        <v>27120</v>
      </c>
    </row>
    <row r="17" spans="2:7" s="18" customFormat="1" ht="14.25" customHeight="1">
      <c r="B17" s="153">
        <v>18</v>
      </c>
      <c r="C17" s="154" t="s">
        <v>184</v>
      </c>
      <c r="D17" s="155"/>
      <c r="E17" s="160"/>
      <c r="F17" s="160"/>
      <c r="G17" s="158">
        <v>1000</v>
      </c>
    </row>
    <row r="18" spans="2:7" s="18" customFormat="1" ht="14.25" customHeight="1">
      <c r="B18" s="153">
        <v>21</v>
      </c>
      <c r="C18" s="159" t="s">
        <v>185</v>
      </c>
      <c r="D18" s="155"/>
      <c r="E18" s="160"/>
      <c r="F18" s="160"/>
      <c r="G18" s="158">
        <v>25700.1</v>
      </c>
    </row>
    <row r="19" spans="2:7" s="18" customFormat="1" ht="14.25" customHeight="1">
      <c r="B19" s="153">
        <v>22</v>
      </c>
      <c r="C19" s="159" t="s">
        <v>186</v>
      </c>
      <c r="D19" s="155"/>
      <c r="E19" s="160"/>
      <c r="F19" s="160"/>
      <c r="G19" s="158">
        <v>29286</v>
      </c>
    </row>
    <row r="20" spans="2:7" s="18" customFormat="1" ht="14.25" customHeight="1">
      <c r="B20" s="153">
        <v>23</v>
      </c>
      <c r="C20" s="154" t="s">
        <v>187</v>
      </c>
      <c r="D20" s="155"/>
      <c r="E20" s="160"/>
      <c r="F20" s="160"/>
      <c r="G20" s="158">
        <v>16440</v>
      </c>
    </row>
    <row r="21" spans="2:7" s="18" customFormat="1" ht="14.25" customHeight="1">
      <c r="B21" s="153">
        <v>26</v>
      </c>
      <c r="C21" s="154" t="s">
        <v>188</v>
      </c>
      <c r="D21" s="155"/>
      <c r="E21" s="160"/>
      <c r="F21" s="160"/>
      <c r="G21" s="158">
        <v>28464</v>
      </c>
    </row>
    <row r="22" spans="2:7" s="18" customFormat="1" ht="14.25" customHeight="1">
      <c r="B22" s="153">
        <v>27</v>
      </c>
      <c r="C22" s="154" t="s">
        <v>189</v>
      </c>
      <c r="D22" s="155"/>
      <c r="E22" s="160"/>
      <c r="F22" s="160"/>
      <c r="G22" s="158">
        <v>2507</v>
      </c>
    </row>
    <row r="23" spans="2:7" s="18" customFormat="1" ht="14.25" customHeight="1">
      <c r="B23" s="153">
        <v>28</v>
      </c>
      <c r="C23" s="154" t="s">
        <v>190</v>
      </c>
      <c r="D23" s="155"/>
      <c r="E23" s="160"/>
      <c r="F23" s="160"/>
      <c r="G23" s="158">
        <v>11630</v>
      </c>
    </row>
    <row r="24" spans="2:7" s="18" customFormat="1" ht="14.25" customHeight="1">
      <c r="B24" s="153">
        <v>31</v>
      </c>
      <c r="C24" s="154" t="s">
        <v>191</v>
      </c>
      <c r="D24" s="155"/>
      <c r="E24" s="160"/>
      <c r="F24" s="160"/>
      <c r="G24" s="158">
        <v>9112</v>
      </c>
    </row>
    <row r="25" spans="2:7" s="18" customFormat="1" ht="14.25" customHeight="1">
      <c r="B25" s="153">
        <v>32</v>
      </c>
      <c r="C25" s="154" t="s">
        <v>192</v>
      </c>
      <c r="D25" s="155"/>
      <c r="E25" s="160"/>
      <c r="F25" s="160"/>
      <c r="G25" s="158">
        <v>40224.34</v>
      </c>
    </row>
    <row r="26" spans="2:7" s="18" customFormat="1" ht="14.25" customHeight="1">
      <c r="B26" s="153">
        <v>35</v>
      </c>
      <c r="C26" s="154" t="s">
        <v>193</v>
      </c>
      <c r="D26" s="155"/>
      <c r="E26" s="160"/>
      <c r="F26" s="160"/>
      <c r="G26" s="158">
        <v>14120</v>
      </c>
    </row>
    <row r="27" spans="2:7" s="18" customFormat="1" ht="14.25" customHeight="1">
      <c r="B27" s="153">
        <v>36</v>
      </c>
      <c r="C27" s="154" t="s">
        <v>194</v>
      </c>
      <c r="D27" s="155"/>
      <c r="E27" s="160"/>
      <c r="F27" s="160"/>
      <c r="G27" s="158">
        <v>140230</v>
      </c>
    </row>
    <row r="28" spans="2:7" s="18" customFormat="1" ht="14.25" customHeight="1">
      <c r="B28" s="153">
        <v>37</v>
      </c>
      <c r="C28" s="154" t="s">
        <v>195</v>
      </c>
      <c r="D28" s="155"/>
      <c r="E28" s="160"/>
      <c r="F28" s="160"/>
      <c r="G28" s="158">
        <v>247.61</v>
      </c>
    </row>
    <row r="29" spans="2:7" s="18" customFormat="1" ht="14.25" customHeight="1">
      <c r="B29" s="153">
        <v>39</v>
      </c>
      <c r="C29" s="154" t="s">
        <v>196</v>
      </c>
      <c r="D29" s="155"/>
      <c r="E29" s="160"/>
      <c r="F29" s="160"/>
      <c r="G29" s="158">
        <v>1288.49</v>
      </c>
    </row>
    <row r="30" spans="2:7" s="18" customFormat="1" ht="14.25" customHeight="1">
      <c r="B30" s="153">
        <v>42</v>
      </c>
      <c r="C30" s="154" t="s">
        <v>197</v>
      </c>
      <c r="D30" s="155"/>
      <c r="E30" s="160"/>
      <c r="F30" s="160"/>
      <c r="G30" s="158">
        <v>18515.6</v>
      </c>
    </row>
    <row r="31" spans="2:7" s="18" customFormat="1" ht="14.25" customHeight="1">
      <c r="B31" s="153">
        <v>48</v>
      </c>
      <c r="C31" s="154" t="s">
        <v>198</v>
      </c>
      <c r="D31" s="155"/>
      <c r="E31" s="160"/>
      <c r="F31" s="160"/>
      <c r="G31" s="158">
        <v>52.5</v>
      </c>
    </row>
    <row r="32" spans="2:7" s="18" customFormat="1" ht="14.25" customHeight="1">
      <c r="B32" s="153">
        <v>49</v>
      </c>
      <c r="C32" s="154" t="s">
        <v>199</v>
      </c>
      <c r="D32" s="155"/>
      <c r="E32" s="160"/>
      <c r="F32" s="160"/>
      <c r="G32" s="158">
        <v>3351.53</v>
      </c>
    </row>
    <row r="33" spans="2:7" s="18" customFormat="1" ht="14.25" customHeight="1">
      <c r="B33" s="161">
        <v>1</v>
      </c>
      <c r="C33" s="154" t="s">
        <v>200</v>
      </c>
      <c r="D33" s="155"/>
      <c r="E33" s="160"/>
      <c r="F33" s="160"/>
      <c r="G33" s="158">
        <v>351.53</v>
      </c>
    </row>
    <row r="34" spans="2:7" s="18" customFormat="1" ht="14.25" customHeight="1">
      <c r="B34" s="161">
        <v>2</v>
      </c>
      <c r="C34" s="154" t="s">
        <v>305</v>
      </c>
      <c r="D34" s="155"/>
      <c r="E34" s="160"/>
      <c r="F34" s="160"/>
      <c r="G34" s="158">
        <v>3000</v>
      </c>
    </row>
    <row r="35" spans="2:7" s="18" customFormat="1" ht="14.25" customHeight="1">
      <c r="B35" s="161">
        <v>50</v>
      </c>
      <c r="C35" s="154" t="s">
        <v>201</v>
      </c>
      <c r="D35" s="155"/>
      <c r="E35" s="160"/>
      <c r="F35" s="160"/>
      <c r="G35" s="158">
        <v>284300</v>
      </c>
    </row>
    <row r="36" spans="2:7" s="18" customFormat="1" ht="14.25" customHeight="1">
      <c r="B36" s="161">
        <v>1</v>
      </c>
      <c r="C36" s="154" t="s">
        <v>202</v>
      </c>
      <c r="D36" s="155"/>
      <c r="E36" s="160"/>
      <c r="F36" s="160"/>
      <c r="G36" s="158">
        <v>5000</v>
      </c>
    </row>
    <row r="37" spans="2:7" s="18" customFormat="1" ht="14.25" customHeight="1">
      <c r="B37" s="161">
        <v>2</v>
      </c>
      <c r="C37" s="154" t="s">
        <v>203</v>
      </c>
      <c r="D37" s="155"/>
      <c r="E37" s="160"/>
      <c r="F37" s="160"/>
      <c r="G37" s="158">
        <v>25000</v>
      </c>
    </row>
    <row r="38" spans="2:7" s="18" customFormat="1" ht="14.25" customHeight="1">
      <c r="B38" s="161">
        <v>3</v>
      </c>
      <c r="C38" s="154" t="s">
        <v>204</v>
      </c>
      <c r="D38" s="155"/>
      <c r="E38" s="160"/>
      <c r="F38" s="160"/>
      <c r="G38" s="158">
        <v>300</v>
      </c>
    </row>
    <row r="39" spans="2:7" s="18" customFormat="1" ht="14.25" customHeight="1">
      <c r="B39" s="161">
        <v>4</v>
      </c>
      <c r="C39" s="154" t="s">
        <v>308</v>
      </c>
      <c r="D39" s="155"/>
      <c r="E39" s="160"/>
      <c r="F39" s="160"/>
      <c r="G39" s="158">
        <v>50000</v>
      </c>
    </row>
    <row r="40" spans="2:7" s="18" customFormat="1" ht="14.25" customHeight="1">
      <c r="B40" s="161">
        <v>5</v>
      </c>
      <c r="C40" s="154" t="s">
        <v>307</v>
      </c>
      <c r="D40" s="155"/>
      <c r="E40" s="160"/>
      <c r="F40" s="160"/>
      <c r="G40" s="158">
        <v>200000</v>
      </c>
    </row>
    <row r="41" spans="2:7" s="18" customFormat="1" ht="14.25" customHeight="1">
      <c r="B41" s="161">
        <v>6</v>
      </c>
      <c r="C41" s="154" t="s">
        <v>306</v>
      </c>
      <c r="D41" s="155"/>
      <c r="E41" s="160"/>
      <c r="F41" s="160"/>
      <c r="G41" s="158">
        <v>4000</v>
      </c>
    </row>
    <row r="42" spans="2:7" s="18" customFormat="1" ht="14.25" customHeight="1">
      <c r="B42" s="161">
        <v>51</v>
      </c>
      <c r="C42" s="154" t="s">
        <v>205</v>
      </c>
      <c r="D42" s="155"/>
      <c r="E42" s="160"/>
      <c r="F42" s="160"/>
      <c r="G42" s="158">
        <v>12954.5</v>
      </c>
    </row>
    <row r="43" spans="2:7" s="18" customFormat="1" ht="14.25" customHeight="1">
      <c r="B43" s="161">
        <v>1</v>
      </c>
      <c r="C43" s="154" t="s">
        <v>206</v>
      </c>
      <c r="D43" s="155"/>
      <c r="E43" s="160"/>
      <c r="F43" s="160"/>
      <c r="G43" s="158">
        <v>8054.5</v>
      </c>
    </row>
    <row r="44" spans="2:7" s="18" customFormat="1" ht="14.25" customHeight="1">
      <c r="B44" s="161">
        <v>52</v>
      </c>
      <c r="C44" s="154" t="s">
        <v>207</v>
      </c>
      <c r="D44" s="155"/>
      <c r="E44" s="160"/>
      <c r="F44" s="160"/>
      <c r="G44" s="158">
        <v>2700</v>
      </c>
    </row>
    <row r="45" spans="2:7" s="18" customFormat="1" ht="14.25" customHeight="1">
      <c r="B45" s="161">
        <v>1</v>
      </c>
      <c r="C45" s="154" t="s">
        <v>208</v>
      </c>
      <c r="D45" s="155"/>
      <c r="E45" s="160"/>
      <c r="F45" s="160"/>
      <c r="G45" s="158">
        <v>2700</v>
      </c>
    </row>
    <row r="46" spans="2:7" s="18" customFormat="1" ht="14.25" customHeight="1">
      <c r="B46" s="153">
        <v>53</v>
      </c>
      <c r="C46" s="159" t="s">
        <v>209</v>
      </c>
      <c r="D46" s="156"/>
      <c r="E46" s="157"/>
      <c r="F46" s="157"/>
      <c r="G46" s="158">
        <v>41878.99</v>
      </c>
    </row>
    <row r="47" spans="2:7" s="18" customFormat="1" ht="14.25" customHeight="1">
      <c r="B47" s="153">
        <v>1</v>
      </c>
      <c r="C47" s="159" t="s">
        <v>210</v>
      </c>
      <c r="D47" s="156"/>
      <c r="E47" s="157"/>
      <c r="F47" s="157"/>
      <c r="G47" s="158">
        <v>12718.34</v>
      </c>
    </row>
    <row r="48" spans="2:7" s="18" customFormat="1" ht="14.25" customHeight="1">
      <c r="B48" s="153">
        <v>2</v>
      </c>
      <c r="C48" s="159" t="s">
        <v>211</v>
      </c>
      <c r="D48" s="156"/>
      <c r="E48" s="157"/>
      <c r="F48" s="157"/>
      <c r="G48" s="158">
        <v>0</v>
      </c>
    </row>
    <row r="49" spans="2:7" s="18" customFormat="1" ht="14.25" customHeight="1">
      <c r="B49" s="153">
        <v>3</v>
      </c>
      <c r="C49" s="159" t="s">
        <v>212</v>
      </c>
      <c r="D49" s="156"/>
      <c r="E49" s="157"/>
      <c r="F49" s="157"/>
      <c r="G49" s="158">
        <v>0</v>
      </c>
    </row>
    <row r="50" spans="2:7" s="18" customFormat="1" ht="14.25" customHeight="1">
      <c r="B50" s="153">
        <v>4</v>
      </c>
      <c r="C50" s="159" t="s">
        <v>213</v>
      </c>
      <c r="D50" s="156"/>
      <c r="E50" s="157"/>
      <c r="F50" s="157"/>
      <c r="G50" s="158">
        <v>826.67</v>
      </c>
    </row>
    <row r="51" spans="2:7" s="18" customFormat="1" ht="14.25" customHeight="1">
      <c r="B51" s="153">
        <v>5</v>
      </c>
      <c r="C51" s="159" t="s">
        <v>214</v>
      </c>
      <c r="D51" s="156"/>
      <c r="E51" s="157"/>
      <c r="F51" s="157"/>
      <c r="G51" s="158">
        <v>17585.98</v>
      </c>
    </row>
    <row r="52" spans="2:7" s="18" customFormat="1" ht="14.25" customHeight="1">
      <c r="B52" s="153">
        <v>6</v>
      </c>
      <c r="C52" s="159" t="s">
        <v>215</v>
      </c>
      <c r="D52" s="156"/>
      <c r="E52" s="157"/>
      <c r="F52" s="157"/>
      <c r="G52" s="158">
        <v>10748</v>
      </c>
    </row>
    <row r="53" spans="2:7" s="18" customFormat="1" ht="13.5" customHeight="1">
      <c r="B53"/>
      <c r="C53"/>
      <c r="D53"/>
      <c r="E53"/>
      <c r="F53"/>
      <c r="G53"/>
    </row>
    <row r="54" spans="2:7" s="18" customFormat="1" ht="13.5" customHeight="1">
      <c r="B54"/>
      <c r="C54"/>
      <c r="D54"/>
      <c r="E54"/>
      <c r="F54"/>
      <c r="G54"/>
    </row>
    <row r="55" spans="2:7" s="18" customFormat="1" ht="13.5" customHeight="1">
      <c r="B55"/>
      <c r="C55"/>
      <c r="D55"/>
      <c r="E55"/>
      <c r="F55"/>
      <c r="G55"/>
    </row>
    <row r="56" spans="2:7" s="18" customFormat="1" ht="13.5" customHeight="1">
      <c r="B56"/>
      <c r="C56"/>
      <c r="D56"/>
      <c r="E56"/>
      <c r="F56"/>
      <c r="G56"/>
    </row>
    <row r="57" spans="2:7" s="18" customFormat="1" ht="13.5" customHeight="1">
      <c r="B57"/>
      <c r="C57"/>
      <c r="D57"/>
      <c r="E57"/>
      <c r="F57"/>
      <c r="G57"/>
    </row>
    <row r="58" spans="2:7" s="18" customFormat="1" ht="15" customHeight="1">
      <c r="B58"/>
      <c r="C58"/>
      <c r="D58"/>
      <c r="E58"/>
      <c r="F58"/>
      <c r="G58"/>
    </row>
    <row r="59" spans="2:7" s="18" customFormat="1" ht="15" customHeight="1">
      <c r="B59"/>
      <c r="C59"/>
      <c r="D59"/>
      <c r="E59"/>
      <c r="F59"/>
      <c r="G59"/>
    </row>
  </sheetData>
  <sheetProtection/>
  <mergeCells count="2">
    <mergeCell ref="C5:D5"/>
    <mergeCell ref="A1:G1"/>
  </mergeCells>
  <printOptions/>
  <pageMargins left="0.7480314960629921" right="0.8267716535433072" top="0.97" bottom="0.5511811023622047" header="0.57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</dc:creator>
  <cp:keywords/>
  <dc:description/>
  <cp:lastModifiedBy>微软用户</cp:lastModifiedBy>
  <cp:lastPrinted>2017-01-05T08:47:52Z</cp:lastPrinted>
  <dcterms:created xsi:type="dcterms:W3CDTF">1998-06-18T06:33:44Z</dcterms:created>
  <dcterms:modified xsi:type="dcterms:W3CDTF">2017-01-05T09:08:26Z</dcterms:modified>
  <cp:category/>
  <cp:version/>
  <cp:contentType/>
  <cp:contentStatus/>
</cp:coreProperties>
</file>